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ff009\OneDrive - Prince of Songkla University\หมวด4-Green Office\เอกสารที่เกี่ยวข้อง-68\ฐานข้อมูลบันทึกปริมาณของเสีย\"/>
    </mc:Choice>
  </mc:AlternateContent>
  <xr:revisionPtr revIDLastSave="0" documentId="8_{5C778EB4-0789-416E-B0A6-2D607592CA01}" xr6:coauthVersionLast="47" xr6:coauthVersionMax="47" xr10:uidLastSave="{00000000-0000-0000-0000-000000000000}"/>
  <bookViews>
    <workbookView xWindow="0" yWindow="0" windowWidth="24000" windowHeight="9405" activeTab="4" xr2:uid="{00000000-000D-0000-FFFF-FFFF00000000}"/>
  </bookViews>
  <sheets>
    <sheet name="ภาพรวม-ปริมาณของเสีย 67" sheetId="19" r:id="rId1"/>
    <sheet name="ภาพรวม-ปริมาณของเสีย-68" sheetId="18" r:id="rId2"/>
    <sheet name="คำนวณ% ปี 67" sheetId="20" r:id="rId3"/>
    <sheet name="คำนวณ % ปี 68" sheetId="2" r:id="rId4"/>
    <sheet name="เปรียบเทียบ 15 อาคาร" sheetId="22" r:id="rId5"/>
    <sheet name="เทียบค่าเป้าหมาย" sheetId="24" r:id="rId6"/>
  </sheets>
  <externalReferences>
    <externalReference r:id="rId7"/>
    <externalReference r:id="rId8"/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2" l="1"/>
  <c r="O9" i="24"/>
  <c r="C9" i="24"/>
  <c r="O8" i="24"/>
  <c r="C8" i="24"/>
  <c r="O7" i="24"/>
  <c r="O6" i="24"/>
  <c r="C16" i="2"/>
  <c r="E36" i="22"/>
  <c r="L9" i="2"/>
  <c r="M9" i="2"/>
  <c r="N9" i="2"/>
  <c r="N9" i="19"/>
  <c r="H71" i="18"/>
  <c r="G71" i="18"/>
  <c r="H20" i="18"/>
  <c r="G20" i="18"/>
  <c r="L8" i="2"/>
  <c r="M8" i="2"/>
  <c r="N8" i="2"/>
  <c r="L7" i="2"/>
  <c r="M7" i="2"/>
  <c r="N7" i="2"/>
  <c r="L6" i="2"/>
  <c r="M6" i="2"/>
  <c r="N6" i="2"/>
  <c r="M5" i="2"/>
  <c r="M10" i="2" s="1"/>
  <c r="N5" i="2"/>
  <c r="N10" i="2" s="1"/>
  <c r="D9" i="22"/>
  <c r="O18" i="22"/>
  <c r="N5" i="19"/>
  <c r="O15" i="22"/>
  <c r="P15" i="22"/>
  <c r="M15" i="2"/>
  <c r="N15" i="2"/>
  <c r="M14" i="2"/>
  <c r="N14" i="2"/>
  <c r="D88" i="18"/>
  <c r="F88" i="18"/>
  <c r="F71" i="18"/>
  <c r="I71" i="18"/>
  <c r="J71" i="18"/>
  <c r="K71" i="18"/>
  <c r="L71" i="18"/>
  <c r="M71" i="18"/>
  <c r="F4" i="22"/>
  <c r="G4" i="22"/>
  <c r="H4" i="22"/>
  <c r="I4" i="22"/>
  <c r="J4" i="22"/>
  <c r="N4" i="22"/>
  <c r="O4" i="22"/>
  <c r="P4" i="22"/>
  <c r="F3" i="22"/>
  <c r="G3" i="22"/>
  <c r="J3" i="22"/>
  <c r="K3" i="22"/>
  <c r="L3" i="22"/>
  <c r="M3" i="22"/>
  <c r="N3" i="22"/>
  <c r="O3" i="22"/>
  <c r="P3" i="22"/>
  <c r="C37" i="19"/>
  <c r="D37" i="19"/>
  <c r="E37" i="19"/>
  <c r="F37" i="19"/>
  <c r="G37" i="19"/>
  <c r="H37" i="19"/>
  <c r="K4" i="22" s="1"/>
  <c r="I37" i="19"/>
  <c r="L4" i="22" s="1"/>
  <c r="J37" i="19"/>
  <c r="M4" i="22" s="1"/>
  <c r="K37" i="19"/>
  <c r="L37" i="19"/>
  <c r="M37" i="19"/>
  <c r="B37" i="19"/>
  <c r="E4" i="22" s="1"/>
  <c r="N6" i="19"/>
  <c r="N7" i="19"/>
  <c r="N8" i="19"/>
  <c r="N10" i="19"/>
  <c r="N11" i="19"/>
  <c r="N12" i="19"/>
  <c r="N13" i="19"/>
  <c r="N14" i="19"/>
  <c r="N15" i="19"/>
  <c r="N16" i="19"/>
  <c r="N17" i="19"/>
  <c r="N18" i="19"/>
  <c r="N19" i="19"/>
  <c r="C20" i="19"/>
  <c r="D20" i="19"/>
  <c r="E20" i="19"/>
  <c r="H3" i="22" s="1"/>
  <c r="F20" i="19"/>
  <c r="I3" i="22" s="1"/>
  <c r="G20" i="19"/>
  <c r="H20" i="19"/>
  <c r="I20" i="19"/>
  <c r="J20" i="19"/>
  <c r="K20" i="19"/>
  <c r="L20" i="19"/>
  <c r="M20" i="19"/>
  <c r="B20" i="19"/>
  <c r="D15" i="22"/>
  <c r="D16" i="22"/>
  <c r="I16" i="22"/>
  <c r="J16" i="22"/>
  <c r="N16" i="22"/>
  <c r="O16" i="22"/>
  <c r="P16" i="22"/>
  <c r="D17" i="22"/>
  <c r="J17" i="22"/>
  <c r="N17" i="22"/>
  <c r="O17" i="22"/>
  <c r="P17" i="22"/>
  <c r="D18" i="22"/>
  <c r="I18" i="22"/>
  <c r="J18" i="22"/>
  <c r="K18" i="22"/>
  <c r="L18" i="22"/>
  <c r="M18" i="22"/>
  <c r="N18" i="22"/>
  <c r="P18" i="22"/>
  <c r="D19" i="22"/>
  <c r="I19" i="22"/>
  <c r="N19" i="22"/>
  <c r="O19" i="22"/>
  <c r="P19" i="22"/>
  <c r="D20" i="22"/>
  <c r="O20" i="22"/>
  <c r="P20" i="22"/>
  <c r="D21" i="22"/>
  <c r="D22" i="22"/>
  <c r="D23" i="22"/>
  <c r="D24" i="22"/>
  <c r="D25" i="22"/>
  <c r="D26" i="22"/>
  <c r="M16" i="2"/>
  <c r="O26" i="22" s="1"/>
  <c r="N16" i="2"/>
  <c r="P26" i="22" s="1"/>
  <c r="D3" i="22"/>
  <c r="D4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D6" i="22"/>
  <c r="D7" i="22"/>
  <c r="D8" i="22"/>
  <c r="D10" i="22"/>
  <c r="D11" i="22"/>
  <c r="D12" i="22"/>
  <c r="D13" i="22"/>
  <c r="D14" i="22"/>
  <c r="B75" i="18"/>
  <c r="B88" i="18" s="1"/>
  <c r="C88" i="18"/>
  <c r="E75" i="18"/>
  <c r="E88" i="18" s="1"/>
  <c r="B58" i="18"/>
  <c r="C58" i="18"/>
  <c r="D58" i="18"/>
  <c r="E58" i="18"/>
  <c r="B41" i="18"/>
  <c r="C41" i="18"/>
  <c r="D41" i="18"/>
  <c r="E41" i="18"/>
  <c r="B24" i="18"/>
  <c r="C24" i="18"/>
  <c r="D24" i="18"/>
  <c r="E24" i="18"/>
  <c r="B7" i="18"/>
  <c r="C7" i="18"/>
  <c r="D7" i="18"/>
  <c r="E7" i="18"/>
  <c r="B71" i="18"/>
  <c r="C71" i="18"/>
  <c r="D71" i="18"/>
  <c r="E71" i="18"/>
  <c r="B88" i="19"/>
  <c r="N7" i="24" l="1"/>
  <c r="P21" i="22"/>
  <c r="P38" i="22"/>
  <c r="M7" i="24"/>
  <c r="O24" i="22"/>
  <c r="O21" i="22"/>
  <c r="O38" i="22"/>
  <c r="P25" i="22"/>
  <c r="P23" i="22"/>
  <c r="O23" i="22"/>
  <c r="P22" i="22"/>
  <c r="O22" i="22"/>
  <c r="O25" i="22"/>
  <c r="O37" i="22"/>
  <c r="O39" i="22" s="1"/>
  <c r="P24" i="22"/>
  <c r="P37" i="22"/>
  <c r="P39" i="22" s="1"/>
  <c r="N37" i="22"/>
  <c r="I37" i="22"/>
  <c r="E3" i="22"/>
  <c r="N20" i="19"/>
  <c r="M88" i="19"/>
  <c r="L88" i="19"/>
  <c r="K88" i="19"/>
  <c r="J88" i="19"/>
  <c r="I88" i="19"/>
  <c r="H88" i="19"/>
  <c r="G88" i="19"/>
  <c r="F88" i="19"/>
  <c r="E88" i="19"/>
  <c r="D88" i="19"/>
  <c r="C88" i="19"/>
  <c r="N87" i="19"/>
  <c r="N86" i="19"/>
  <c r="N85" i="19"/>
  <c r="N84" i="19"/>
  <c r="N83" i="19"/>
  <c r="N82" i="19"/>
  <c r="N81" i="19"/>
  <c r="N80" i="19"/>
  <c r="N79" i="19"/>
  <c r="N78" i="19"/>
  <c r="N77" i="19"/>
  <c r="N76" i="19"/>
  <c r="N75" i="19"/>
  <c r="N74" i="19"/>
  <c r="N73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54" i="19" s="1"/>
  <c r="N36" i="19"/>
  <c r="N35" i="19"/>
  <c r="N34" i="19"/>
  <c r="N33" i="19"/>
  <c r="N32" i="19"/>
  <c r="N31" i="19"/>
  <c r="N30" i="19"/>
  <c r="N29" i="19"/>
  <c r="N28" i="19"/>
  <c r="N26" i="19"/>
  <c r="N23" i="19"/>
  <c r="B3" i="20" l="1"/>
  <c r="C3" i="20"/>
  <c r="F3" i="20"/>
  <c r="G3" i="20"/>
  <c r="I3" i="20"/>
  <c r="J3" i="20"/>
  <c r="K3" i="20"/>
  <c r="B4" i="20"/>
  <c r="E4" i="20"/>
  <c r="G4" i="20"/>
  <c r="H4" i="20"/>
  <c r="I4" i="20"/>
  <c r="J4" i="20"/>
  <c r="K4" i="20"/>
  <c r="L4" i="20"/>
  <c r="M4" i="20"/>
  <c r="N24" i="19"/>
  <c r="N25" i="19"/>
  <c r="N27" i="19"/>
  <c r="B5" i="20"/>
  <c r="C5" i="20"/>
  <c r="D5" i="20"/>
  <c r="E5" i="20"/>
  <c r="F5" i="20"/>
  <c r="G5" i="20"/>
  <c r="H5" i="20"/>
  <c r="I5" i="20"/>
  <c r="J5" i="20"/>
  <c r="K5" i="20"/>
  <c r="L5" i="20"/>
  <c r="M5" i="20"/>
  <c r="N71" i="19"/>
  <c r="B6" i="20"/>
  <c r="C6" i="20"/>
  <c r="F6" i="22" s="1"/>
  <c r="D6" i="20"/>
  <c r="G6" i="22" s="1"/>
  <c r="E6" i="20"/>
  <c r="H6" i="22" s="1"/>
  <c r="F6" i="20"/>
  <c r="I6" i="22" s="1"/>
  <c r="G6" i="20"/>
  <c r="J6" i="22" s="1"/>
  <c r="H6" i="20"/>
  <c r="K6" i="22" s="1"/>
  <c r="I6" i="20"/>
  <c r="L6" i="22" s="1"/>
  <c r="J6" i="20"/>
  <c r="M6" i="22" s="1"/>
  <c r="K6" i="20"/>
  <c r="N6" i="22" s="1"/>
  <c r="L6" i="20"/>
  <c r="O6" i="22" s="1"/>
  <c r="M6" i="20"/>
  <c r="P6" i="22" s="1"/>
  <c r="N88" i="19"/>
  <c r="B7" i="20"/>
  <c r="E7" i="22" s="1"/>
  <c r="C7" i="20"/>
  <c r="F7" i="22" s="1"/>
  <c r="D7" i="20"/>
  <c r="G7" i="22" s="1"/>
  <c r="E7" i="20"/>
  <c r="H7" i="22" s="1"/>
  <c r="F7" i="20"/>
  <c r="I7" i="22" s="1"/>
  <c r="G7" i="20"/>
  <c r="J7" i="22" s="1"/>
  <c r="H7" i="20"/>
  <c r="K7" i="22" s="1"/>
  <c r="I7" i="20"/>
  <c r="L7" i="22" s="1"/>
  <c r="J7" i="20"/>
  <c r="M7" i="22" s="1"/>
  <c r="K7" i="20"/>
  <c r="N7" i="22" s="1"/>
  <c r="L7" i="20"/>
  <c r="O7" i="22" s="1"/>
  <c r="M7" i="20"/>
  <c r="P7" i="22" s="1"/>
  <c r="N22" i="19"/>
  <c r="P34" i="22" l="1"/>
  <c r="P8" i="22"/>
  <c r="O34" i="22"/>
  <c r="O8" i="22"/>
  <c r="N8" i="22"/>
  <c r="M34" i="22"/>
  <c r="M8" i="22"/>
  <c r="L34" i="22"/>
  <c r="L8" i="22"/>
  <c r="K34" i="22"/>
  <c r="K8" i="22"/>
  <c r="J34" i="22"/>
  <c r="J8" i="22"/>
  <c r="G34" i="22"/>
  <c r="G8" i="22"/>
  <c r="F34" i="22"/>
  <c r="F8" i="22"/>
  <c r="I34" i="22"/>
  <c r="I8" i="22"/>
  <c r="F8" i="20"/>
  <c r="H34" i="22"/>
  <c r="H8" i="22"/>
  <c r="E6" i="22"/>
  <c r="C4" i="20"/>
  <c r="N37" i="19"/>
  <c r="D4" i="20"/>
  <c r="F4" i="20"/>
  <c r="H3" i="20"/>
  <c r="M3" i="20"/>
  <c r="L3" i="20"/>
  <c r="E3" i="20"/>
  <c r="D3" i="20"/>
  <c r="K8" i="20"/>
  <c r="J8" i="20"/>
  <c r="J9" i="20"/>
  <c r="I8" i="20"/>
  <c r="I9" i="20"/>
  <c r="G8" i="20"/>
  <c r="F9" i="20"/>
  <c r="C8" i="20"/>
  <c r="B8" i="20"/>
  <c r="C9" i="20"/>
  <c r="C11" i="20"/>
  <c r="C10" i="20"/>
  <c r="B11" i="20"/>
  <c r="B10" i="20"/>
  <c r="B9" i="20"/>
  <c r="E37" i="18"/>
  <c r="F37" i="18"/>
  <c r="G37" i="18"/>
  <c r="H37" i="18"/>
  <c r="K16" i="22" s="1"/>
  <c r="I37" i="18"/>
  <c r="L16" i="22" s="1"/>
  <c r="J37" i="18"/>
  <c r="M16" i="22" s="1"/>
  <c r="K37" i="18"/>
  <c r="L37" i="18"/>
  <c r="M37" i="18"/>
  <c r="E20" i="18"/>
  <c r="F20" i="18"/>
  <c r="I15" i="22" s="1"/>
  <c r="I20" i="18"/>
  <c r="J20" i="18"/>
  <c r="K20" i="18"/>
  <c r="L5" i="2" s="1"/>
  <c r="L20" i="18"/>
  <c r="M20" i="18"/>
  <c r="E34" i="22" l="1"/>
  <c r="E8" i="22"/>
  <c r="N6" i="24"/>
  <c r="P35" i="22"/>
  <c r="P36" i="22"/>
  <c r="M6" i="24"/>
  <c r="O35" i="22"/>
  <c r="O36" i="22"/>
  <c r="L6" i="24"/>
  <c r="N35" i="22"/>
  <c r="N36" i="22"/>
  <c r="H6" i="24"/>
  <c r="J35" i="22"/>
  <c r="J36" i="22"/>
  <c r="I6" i="24"/>
  <c r="K35" i="22"/>
  <c r="K36" i="22" s="1"/>
  <c r="J6" i="24"/>
  <c r="L35" i="22"/>
  <c r="L36" i="22" s="1"/>
  <c r="K6" i="24"/>
  <c r="M35" i="22"/>
  <c r="M36" i="22" s="1"/>
  <c r="E6" i="24"/>
  <c r="G35" i="22"/>
  <c r="G36" i="22"/>
  <c r="D6" i="24"/>
  <c r="F35" i="22"/>
  <c r="F36" i="22"/>
  <c r="C6" i="24"/>
  <c r="E9" i="22"/>
  <c r="E35" i="22"/>
  <c r="G6" i="24"/>
  <c r="I35" i="22"/>
  <c r="I36" i="22" s="1"/>
  <c r="F6" i="24"/>
  <c r="H35" i="22"/>
  <c r="H36" i="22" s="1"/>
  <c r="L10" i="2"/>
  <c r="N15" i="22"/>
  <c r="M15" i="22"/>
  <c r="L15" i="22"/>
  <c r="K15" i="22"/>
  <c r="J15" i="22"/>
  <c r="B13" i="20"/>
  <c r="B12" i="20"/>
  <c r="F12" i="20"/>
  <c r="G12" i="20"/>
  <c r="I12" i="20"/>
  <c r="J12" i="20"/>
  <c r="K12" i="20"/>
  <c r="D8" i="20"/>
  <c r="H8" i="20"/>
  <c r="H15" i="22"/>
  <c r="H16" i="22"/>
  <c r="C13" i="20"/>
  <c r="C12" i="20"/>
  <c r="F13" i="20"/>
  <c r="F11" i="20"/>
  <c r="G13" i="20"/>
  <c r="G11" i="20"/>
  <c r="G10" i="20"/>
  <c r="G9" i="20"/>
  <c r="I13" i="20"/>
  <c r="I11" i="20"/>
  <c r="I10" i="20"/>
  <c r="J11" i="20"/>
  <c r="J13" i="20"/>
  <c r="J10" i="20"/>
  <c r="K11" i="20"/>
  <c r="K13" i="20"/>
  <c r="K9" i="20"/>
  <c r="K10" i="20"/>
  <c r="E8" i="20"/>
  <c r="E9" i="20"/>
  <c r="L8" i="20"/>
  <c r="L9" i="20"/>
  <c r="M8" i="20"/>
  <c r="M9" i="20"/>
  <c r="H9" i="20"/>
  <c r="H10" i="20"/>
  <c r="H13" i="20"/>
  <c r="H11" i="20"/>
  <c r="F10" i="20"/>
  <c r="D10" i="20"/>
  <c r="L15" i="2" l="1"/>
  <c r="L14" i="2"/>
  <c r="L16" i="2" s="1"/>
  <c r="N26" i="22" s="1"/>
  <c r="N20" i="22"/>
  <c r="N13" i="22"/>
  <c r="N11" i="22"/>
  <c r="N10" i="22"/>
  <c r="N9" i="22"/>
  <c r="N12" i="22"/>
  <c r="N14" i="22" s="1"/>
  <c r="M13" i="22"/>
  <c r="M11" i="22"/>
  <c r="M10" i="22"/>
  <c r="M9" i="22"/>
  <c r="M12" i="22"/>
  <c r="M14" i="22" s="1"/>
  <c r="L13" i="22"/>
  <c r="L11" i="22"/>
  <c r="L10" i="22"/>
  <c r="L9" i="22"/>
  <c r="L12" i="22"/>
  <c r="L14" i="22" s="1"/>
  <c r="J13" i="22"/>
  <c r="J11" i="22"/>
  <c r="J10" i="22"/>
  <c r="J9" i="22"/>
  <c r="J12" i="22"/>
  <c r="J14" i="22" s="1"/>
  <c r="I13" i="22"/>
  <c r="I11" i="22"/>
  <c r="I10" i="22"/>
  <c r="I9" i="22"/>
  <c r="I12" i="22"/>
  <c r="I14" i="22" s="1"/>
  <c r="F13" i="22"/>
  <c r="F11" i="22"/>
  <c r="F10" i="22"/>
  <c r="F9" i="22"/>
  <c r="F12" i="22"/>
  <c r="F14" i="22" s="1"/>
  <c r="E13" i="22"/>
  <c r="E11" i="22"/>
  <c r="E10" i="22"/>
  <c r="E12" i="22"/>
  <c r="E14" i="22" s="1"/>
  <c r="M12" i="20"/>
  <c r="L12" i="20"/>
  <c r="E12" i="20"/>
  <c r="C14" i="20"/>
  <c r="H12" i="20"/>
  <c r="D12" i="20"/>
  <c r="D9" i="20"/>
  <c r="D13" i="20"/>
  <c r="D11" i="20"/>
  <c r="N28" i="22"/>
  <c r="N27" i="22"/>
  <c r="K14" i="20"/>
  <c r="J14" i="20"/>
  <c r="I14" i="20"/>
  <c r="G14" i="20"/>
  <c r="F14" i="20"/>
  <c r="B14" i="20"/>
  <c r="M13" i="20"/>
  <c r="M11" i="20"/>
  <c r="M10" i="20"/>
  <c r="L11" i="20"/>
  <c r="L13" i="20"/>
  <c r="L10" i="20"/>
  <c r="E13" i="20"/>
  <c r="E11" i="20"/>
  <c r="E10" i="20"/>
  <c r="L7" i="24" l="1"/>
  <c r="L8" i="24" s="1"/>
  <c r="L9" i="24" s="1"/>
  <c r="N38" i="22"/>
  <c r="N39" i="22" s="1"/>
  <c r="N25" i="22"/>
  <c r="N23" i="22"/>
  <c r="N22" i="22"/>
  <c r="N24" i="22"/>
  <c r="N21" i="22"/>
  <c r="G13" i="22"/>
  <c r="G11" i="22"/>
  <c r="G10" i="22"/>
  <c r="G9" i="22"/>
  <c r="G12" i="22"/>
  <c r="G14" i="22" s="1"/>
  <c r="K13" i="22"/>
  <c r="K11" i="22"/>
  <c r="K10" i="22"/>
  <c r="K9" i="22"/>
  <c r="K12" i="22"/>
  <c r="K14" i="22" s="1"/>
  <c r="H13" i="22"/>
  <c r="H11" i="22"/>
  <c r="H10" i="22"/>
  <c r="H9" i="22"/>
  <c r="H12" i="22"/>
  <c r="H14" i="22" s="1"/>
  <c r="O13" i="22"/>
  <c r="O11" i="22"/>
  <c r="O10" i="22"/>
  <c r="O9" i="22"/>
  <c r="O12" i="22"/>
  <c r="O14" i="22" s="1"/>
  <c r="P13" i="22"/>
  <c r="P11" i="22"/>
  <c r="P10" i="22"/>
  <c r="P9" i="22"/>
  <c r="P12" i="22"/>
  <c r="P14" i="22" s="1"/>
  <c r="D14" i="20"/>
  <c r="H14" i="20"/>
  <c r="E14" i="20"/>
  <c r="M8" i="24"/>
  <c r="M9" i="24" s="1"/>
  <c r="O28" i="22"/>
  <c r="O27" i="22"/>
  <c r="L14" i="20"/>
  <c r="N8" i="24"/>
  <c r="N9" i="24" s="1"/>
  <c r="P28" i="22"/>
  <c r="P27" i="22"/>
  <c r="M14" i="20"/>
  <c r="B15" i="18"/>
  <c r="C15" i="18"/>
  <c r="D15" i="18"/>
  <c r="C54" i="18" l="1"/>
  <c r="D54" i="18"/>
  <c r="B54" i="18"/>
  <c r="C23" i="18"/>
  <c r="C37" i="18" s="1"/>
  <c r="D23" i="18"/>
  <c r="D37" i="18" s="1"/>
  <c r="B23" i="18"/>
  <c r="B37" i="18" s="1"/>
  <c r="D20" i="18"/>
  <c r="C20" i="18"/>
  <c r="B20" i="18"/>
  <c r="G88" i="18"/>
  <c r="H88" i="18"/>
  <c r="K19" i="22" s="1"/>
  <c r="K37" i="22" s="1"/>
  <c r="I88" i="18"/>
  <c r="L19" i="22" s="1"/>
  <c r="L37" i="22" s="1"/>
  <c r="J88" i="18"/>
  <c r="M19" i="22" s="1"/>
  <c r="M37" i="22" s="1"/>
  <c r="K88" i="18"/>
  <c r="L88" i="18"/>
  <c r="M88" i="18"/>
  <c r="N62" i="18"/>
  <c r="N63" i="18"/>
  <c r="N64" i="18"/>
  <c r="N65" i="18"/>
  <c r="N66" i="18"/>
  <c r="N67" i="18"/>
  <c r="N68" i="18"/>
  <c r="N69" i="18"/>
  <c r="N70" i="18"/>
  <c r="N79" i="18"/>
  <c r="N80" i="18"/>
  <c r="N81" i="18"/>
  <c r="N82" i="18"/>
  <c r="N83" i="18"/>
  <c r="N84" i="18"/>
  <c r="N85" i="18"/>
  <c r="N86" i="18"/>
  <c r="N87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39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8" i="18"/>
  <c r="N29" i="18"/>
  <c r="N30" i="18"/>
  <c r="N31" i="18"/>
  <c r="N32" i="18"/>
  <c r="N33" i="18"/>
  <c r="N34" i="18"/>
  <c r="N35" i="18"/>
  <c r="N36" i="18"/>
  <c r="E54" i="18"/>
  <c r="F54" i="18"/>
  <c r="G54" i="18"/>
  <c r="H54" i="18"/>
  <c r="I54" i="18"/>
  <c r="J54" i="18"/>
  <c r="K54" i="18"/>
  <c r="L54" i="18"/>
  <c r="M54" i="18"/>
  <c r="N78" i="18"/>
  <c r="N77" i="18"/>
  <c r="N76" i="18"/>
  <c r="N75" i="18"/>
  <c r="N73" i="18"/>
  <c r="N61" i="18"/>
  <c r="N60" i="18"/>
  <c r="N59" i="18"/>
  <c r="N58" i="18"/>
  <c r="N27" i="18"/>
  <c r="N26" i="18"/>
  <c r="N25" i="18"/>
  <c r="N24" i="18"/>
  <c r="M17" i="22" l="1"/>
  <c r="K10" i="2"/>
  <c r="L17" i="22"/>
  <c r="J10" i="2"/>
  <c r="J19" i="22"/>
  <c r="H10" i="2"/>
  <c r="H15" i="2"/>
  <c r="K17" i="22"/>
  <c r="I10" i="2"/>
  <c r="G10" i="2"/>
  <c r="I17" i="22"/>
  <c r="H18" i="22"/>
  <c r="H17" i="22"/>
  <c r="F10" i="2"/>
  <c r="H19" i="22"/>
  <c r="H37" i="22" s="1"/>
  <c r="F15" i="22"/>
  <c r="G15" i="22"/>
  <c r="E16" i="22"/>
  <c r="G16" i="22"/>
  <c r="F16" i="22"/>
  <c r="E17" i="22"/>
  <c r="G17" i="22"/>
  <c r="F17" i="22"/>
  <c r="E18" i="22"/>
  <c r="F19" i="22"/>
  <c r="G19" i="22"/>
  <c r="N20" i="18"/>
  <c r="N23" i="18"/>
  <c r="N74" i="18"/>
  <c r="N57" i="18"/>
  <c r="N40" i="18"/>
  <c r="N54" i="18" s="1"/>
  <c r="N6" i="18"/>
  <c r="N37" i="18"/>
  <c r="N5" i="18"/>
  <c r="N22" i="18"/>
  <c r="N56" i="18"/>
  <c r="N71" i="18" s="1"/>
  <c r="K15" i="2" l="1"/>
  <c r="K14" i="2"/>
  <c r="K16" i="2" s="1"/>
  <c r="M26" i="22" s="1"/>
  <c r="M20" i="22"/>
  <c r="M23" i="22"/>
  <c r="J15" i="2"/>
  <c r="J14" i="2"/>
  <c r="J16" i="2" s="1"/>
  <c r="L26" i="22" s="1"/>
  <c r="L20" i="22"/>
  <c r="L23" i="22"/>
  <c r="H14" i="2"/>
  <c r="H16" i="2" s="1"/>
  <c r="J26" i="22" s="1"/>
  <c r="J20" i="22"/>
  <c r="J37" i="22"/>
  <c r="J25" i="22"/>
  <c r="I14" i="2"/>
  <c r="I15" i="2"/>
  <c r="I16" i="2" s="1"/>
  <c r="K26" i="22" s="1"/>
  <c r="K20" i="22"/>
  <c r="K23" i="22"/>
  <c r="G12" i="2"/>
  <c r="G15" i="2"/>
  <c r="G14" i="2"/>
  <c r="G16" i="2" s="1"/>
  <c r="I26" i="22" s="1"/>
  <c r="I20" i="22"/>
  <c r="I28" i="22" s="1"/>
  <c r="F15" i="2"/>
  <c r="F14" i="2"/>
  <c r="E15" i="22"/>
  <c r="G18" i="22"/>
  <c r="G37" i="22" s="1"/>
  <c r="E10" i="2"/>
  <c r="F18" i="22"/>
  <c r="F37" i="22" s="1"/>
  <c r="D10" i="2"/>
  <c r="D14" i="2" s="1"/>
  <c r="H20" i="22"/>
  <c r="N88" i="18"/>
  <c r="C10" i="2"/>
  <c r="C14" i="2" s="1"/>
  <c r="M27" i="22" l="1"/>
  <c r="M28" i="22"/>
  <c r="K7" i="24"/>
  <c r="K8" i="24" s="1"/>
  <c r="K9" i="24" s="1"/>
  <c r="M38" i="22"/>
  <c r="M39" i="22" s="1"/>
  <c r="M25" i="22"/>
  <c r="M22" i="22"/>
  <c r="M24" i="22"/>
  <c r="M21" i="22"/>
  <c r="L28" i="22"/>
  <c r="L27" i="22"/>
  <c r="J7" i="24"/>
  <c r="J8" i="24" s="1"/>
  <c r="J9" i="24" s="1"/>
  <c r="L38" i="22"/>
  <c r="L39" i="22" s="1"/>
  <c r="L25" i="22"/>
  <c r="L22" i="22"/>
  <c r="L24" i="22"/>
  <c r="L21" i="22"/>
  <c r="J27" i="22"/>
  <c r="J28" i="22"/>
  <c r="H7" i="24"/>
  <c r="H8" i="24" s="1"/>
  <c r="H9" i="24" s="1"/>
  <c r="J38" i="22"/>
  <c r="J39" i="22" s="1"/>
  <c r="J23" i="22"/>
  <c r="J22" i="22"/>
  <c r="J24" i="22"/>
  <c r="J21" i="22"/>
  <c r="F7" i="24"/>
  <c r="H27" i="22"/>
  <c r="K21" i="22"/>
  <c r="I7" i="24"/>
  <c r="I8" i="24" s="1"/>
  <c r="I9" i="24" s="1"/>
  <c r="K38" i="22"/>
  <c r="K39" i="22" s="1"/>
  <c r="K25" i="22"/>
  <c r="K22" i="22"/>
  <c r="K24" i="22"/>
  <c r="K28" i="22"/>
  <c r="K27" i="22"/>
  <c r="I27" i="22"/>
  <c r="G7" i="24"/>
  <c r="G8" i="24" s="1"/>
  <c r="G9" i="24" s="1"/>
  <c r="I38" i="22"/>
  <c r="I39" i="22" s="1"/>
  <c r="I25" i="22"/>
  <c r="I22" i="22"/>
  <c r="I21" i="22"/>
  <c r="I24" i="22"/>
  <c r="I23" i="22"/>
  <c r="H25" i="22"/>
  <c r="H24" i="22"/>
  <c r="H23" i="22"/>
  <c r="H22" i="22"/>
  <c r="H38" i="22"/>
  <c r="H39" i="22" s="1"/>
  <c r="H21" i="22"/>
  <c r="E15" i="2"/>
  <c r="E14" i="2"/>
  <c r="D15" i="2"/>
  <c r="C15" i="2"/>
  <c r="C12" i="2"/>
  <c r="C11" i="2"/>
  <c r="E20" i="22"/>
  <c r="C7" i="24" s="1"/>
  <c r="E19" i="22"/>
  <c r="E37" i="22" s="1"/>
  <c r="F8" i="24"/>
  <c r="F9" i="24" s="1"/>
  <c r="H28" i="22"/>
  <c r="F20" i="22"/>
  <c r="D7" i="24" s="1"/>
  <c r="G20" i="22"/>
  <c r="E7" i="24" s="1"/>
  <c r="G28" i="22"/>
  <c r="G27" i="22"/>
  <c r="F27" i="22"/>
  <c r="F28" i="22"/>
  <c r="D11" i="2"/>
  <c r="E11" i="2"/>
  <c r="F11" i="2"/>
  <c r="G11" i="2"/>
  <c r="H11" i="2"/>
  <c r="I11" i="2"/>
  <c r="J11" i="2"/>
  <c r="K11" i="2"/>
  <c r="L11" i="2"/>
  <c r="M11" i="2"/>
  <c r="N11" i="2"/>
  <c r="C13" i="2"/>
  <c r="D12" i="2"/>
  <c r="E12" i="2"/>
  <c r="F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E26" i="22" l="1"/>
  <c r="E8" i="24"/>
  <c r="E9" i="24" s="1"/>
  <c r="G25" i="22"/>
  <c r="G24" i="22"/>
  <c r="G23" i="22"/>
  <c r="G22" i="22"/>
  <c r="G38" i="22"/>
  <c r="G39" i="22" s="1"/>
  <c r="G21" i="22"/>
  <c r="D8" i="24"/>
  <c r="D9" i="24" s="1"/>
  <c r="F25" i="22"/>
  <c r="F24" i="22"/>
  <c r="F23" i="22"/>
  <c r="F22" i="22"/>
  <c r="F38" i="22"/>
  <c r="F39" i="22" s="1"/>
  <c r="F21" i="22"/>
  <c r="E25" i="22"/>
  <c r="E24" i="22"/>
  <c r="E23" i="22"/>
  <c r="E22" i="22"/>
  <c r="E38" i="22"/>
  <c r="E39" i="22" s="1"/>
  <c r="E21" i="22"/>
  <c r="F16" i="2"/>
  <c r="E16" i="2"/>
  <c r="D16" i="2"/>
  <c r="E27" i="22"/>
  <c r="E28" i="22"/>
  <c r="F26" i="22" l="1"/>
  <c r="G26" i="22"/>
  <c r="H26" i="22"/>
</calcChain>
</file>

<file path=xl/sharedStrings.xml><?xml version="1.0" encoding="utf-8"?>
<sst xmlns="http://schemas.openxmlformats.org/spreadsheetml/2006/main" count="354" uniqueCount="70">
  <si>
    <t>สรุปผลปริมาณขยะในภาพรวม (รายเดือน) พ.ศ. 2567</t>
  </si>
  <si>
    <t>รายการขยะ</t>
  </si>
  <si>
    <t>ปริมาณ (ระบุหน่วยเป็น ก.ก. หรือ ลิตร ) ปี 2567</t>
  </si>
  <si>
    <t>รวม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</si>
  <si>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</si>
  <si>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</si>
  <si>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</si>
  <si>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</si>
  <si>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</si>
  <si>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</si>
  <si>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</si>
  <si>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</si>
  <si>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</si>
  <si>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</si>
  <si>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</si>
  <si>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</si>
  <si>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ขยะทั่วไป (ฝังกลบเท่านั้น)</t>
  </si>
  <si>
    <t xml:space="preserve">  -  อาคารสำนักงานวิทยาเขตปัตตานี</t>
  </si>
  <si>
    <t xml:space="preserve">  - อาคารกองกายภาพและสิ่งแวดล้อม</t>
  </si>
  <si>
    <t xml:space="preserve">  - อาคารกองพัฒนานักศึกษาวิทยาเขตปัตตานี A</t>
  </si>
  <si>
    <t xml:space="preserve">  -  อาคารกองพัฒนานักศึกษาวิทยาเขตปัตตานี B</t>
  </si>
  <si>
    <t xml:space="preserve">  - อาคารศูนย์ดิจิทัลและเทคโนโลยี</t>
  </si>
  <si>
    <t xml:space="preserve">  - อาคารยานยนต์วิทยาเขตปัตตานี</t>
  </si>
  <si>
    <t xml:space="preserve">  - อาคาร สนอ.</t>
  </si>
  <si>
    <t xml:space="preserve">  - อาคาร 14 </t>
  </si>
  <si>
    <t xml:space="preserve">  - อาคารศูนย์ภาษา</t>
  </si>
  <si>
    <t xml:space="preserve">  - อาคารงานรักษาความปลอดภัย </t>
  </si>
  <si>
    <t xml:space="preserve">  - อาคาร SLC</t>
  </si>
  <si>
    <t xml:space="preserve">  - โรงอาหารลานอิฐ </t>
  </si>
  <si>
    <t xml:space="preserve">  - โรงอาหารลานประดู่</t>
  </si>
  <si>
    <t xml:space="preserve">  - อาคารเรียน 19 </t>
  </si>
  <si>
    <t xml:space="preserve">  - อาคารเรียน 58.</t>
  </si>
  <si>
    <r>
      <rPr>
        <b/>
        <sz val="16"/>
        <color theme="1"/>
        <rFont val="TH SarabunPSK"/>
      </rPr>
      <t>รวมขยะทั่วไป</t>
    </r>
    <r>
      <rPr>
        <sz val="16"/>
        <color theme="1"/>
        <rFont val="TH SarabunPSK"/>
      </rPr>
      <t xml:space="preserve"> </t>
    </r>
  </si>
  <si>
    <t>ขยะอันตราย</t>
  </si>
  <si>
    <t>รวมขยะอันตราย</t>
  </si>
  <si>
    <t>ขยะติดเชื้อ</t>
  </si>
  <si>
    <t>รวมขยะติดเชื้อ</t>
  </si>
  <si>
    <t>ขยะรีไซเคิล /นำกลับมาใช้ใหม่</t>
  </si>
  <si>
    <t>รวมขยะรีไซเคิล /นำกลับมาใช้ใหม่</t>
  </si>
  <si>
    <t>ขยะอินทรีย์</t>
  </si>
  <si>
    <t>รวมขยะอินทรีย์</t>
  </si>
  <si>
    <t>สรุปผลปริมาณขยะในภาพรวม (รายเดือน) พ.ศ. 2568</t>
  </si>
  <si>
    <t>ปริมาณ (ระบุหน่วยเป็น ก.ก. หรือ ลิตร ) ปี 2568</t>
  </si>
  <si>
    <t xml:space="preserve">  - อาคารสำนักงานวิทยาเขตปัตตานี</t>
  </si>
  <si>
    <t xml:space="preserve">202.00	</t>
  </si>
  <si>
    <t xml:space="preserve">0.7	</t>
  </si>
  <si>
    <t xml:space="preserve">17.0	</t>
  </si>
  <si>
    <t xml:space="preserve">6.30	</t>
  </si>
  <si>
    <t xml:space="preserve">27.00	</t>
  </si>
  <si>
    <t>ประเภทขยะ</t>
  </si>
  <si>
    <t>ขยะทั่วไป</t>
  </si>
  <si>
    <t>ขยะรีไซเคิล / นำกลับมาใช้ใหม่</t>
  </si>
  <si>
    <t>รวมขยะทั้งหมด</t>
  </si>
  <si>
    <t>%ปริมาณขยะทั่วไป(ฝังกลบ)</t>
  </si>
  <si>
    <t>%ปริมาณขยะอันตราย</t>
  </si>
  <si>
    <t>%ขยะติดเชื้อ</t>
  </si>
  <si>
    <t>%ขยะรีไซเคิล / นำกลับมาใช้ใหม่</t>
  </si>
  <si>
    <t>%ขยะอินทรีย์</t>
  </si>
  <si>
    <t>%รวมขยะรีไซเคิล/นำกลับมาใช้ใหม่/ขยะอินทรีย์</t>
  </si>
  <si>
    <t>ปี</t>
  </si>
  <si>
    <t xml:space="preserve">ปริมาณ (ระบุหน่วยเป็น ก.ก. หรือ ลิตร ) </t>
  </si>
  <si>
    <t>ปริมาณของเสียรวมที่เพิ่ม / (ลดลง)
 เมื่อเทียบการปี 2567</t>
  </si>
  <si>
    <t>คิดเป็นร้อยละ</t>
  </si>
  <si>
    <t xml:space="preserve">เปรีบยเทียบค่าเป้าหมายการลดของเสีย 1 % โดยใช้ข้อมูลฐานปี 2567 </t>
  </si>
  <si>
    <r>
      <rPr>
        <sz val="16"/>
        <rFont val="Wingdings"/>
        <charset val="2"/>
      </rPr>
      <t>ü</t>
    </r>
    <r>
      <rPr>
        <sz val="16"/>
        <rFont val="Symbol"/>
        <family val="1"/>
        <charset val="2"/>
      </rPr>
      <t xml:space="preserve"> </t>
    </r>
  </si>
  <si>
    <t>ปริมาณขยะรีไซเคิล / นำกลับมาใช้ใหม่/ขยะอินทรีย์</t>
  </si>
  <si>
    <t>ช่วงปี</t>
  </si>
  <si>
    <t>เทียบ 9 เดือน</t>
  </si>
  <si>
    <t>ปริมาณของเสียรวมที่เพิ่ม / (ลดลง) เมื่อเทียบกับปี 2567</t>
  </si>
  <si>
    <t>บรรลุเป้าหมาย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</si>
</sst>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%"/>
  </numFmts>
  <fonts count="21">
    <font>
      <sz val="10"/>
      <name val="Arial"/>
    </font>
    <font>
      <sz val="10"/>
      <name val="Arial"/>
      <family val="2"/>
    </font>
    <font>
      <sz val="16"/>
      <name val="Cordia New"/>
      <family val="2"/>
    </font>
    <font>
      <b/>
      <sz val="16"/>
      <name val="Cordia New"/>
      <family val="2"/>
    </font>
    <font>
      <sz val="16"/>
      <color theme="1"/>
      <name val="Cordia New"/>
      <family val="2"/>
    </font>
    <font>
      <sz val="11"/>
      <color theme="1"/>
      <name val="Calibri"/>
      <family val="2"/>
      <charset val="222"/>
      <scheme val="minor"/>
    </font>
    <font>
      <sz val="16"/>
      <name val="Wingdings"/>
      <charset val="2"/>
    </font>
    <font>
      <sz val="16"/>
      <name val="Symbol"/>
      <family val="1"/>
      <charset val="2"/>
    </font>
    <font>
      <sz val="16"/>
      <name val="TH Sarabun New"/>
      <family val="2"/>
      <charset val="2"/>
    </font>
    <font>
      <sz val="10"/>
      <name val="TH SarabunPSK"/>
    </font>
    <font>
      <sz val="16"/>
      <name val="TH SarabunPSK"/>
    </font>
    <font>
      <b/>
      <sz val="16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theme="1"/>
      <name val="TH Sarabun New"/>
      <family val="2"/>
    </font>
    <font>
      <sz val="16"/>
      <color rgb="FF000000"/>
      <name val="TH SarabunPSK"/>
    </font>
    <font>
      <sz val="16"/>
      <color rgb="FFFF0000"/>
      <name val="Cordia New"/>
      <family val="2"/>
    </font>
    <font>
      <b/>
      <sz val="10"/>
      <name val="TH SarabunPSK"/>
    </font>
    <font>
      <b/>
      <sz val="16"/>
      <color rgb="FF00B050"/>
      <name val="Cordia New"/>
      <family val="2"/>
    </font>
    <font>
      <b/>
      <sz val="16"/>
      <color theme="1"/>
      <name val="Cordia New"/>
      <family val="2"/>
    </font>
    <font>
      <sz val="16"/>
      <color rgb="FF000000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87" fontId="2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87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8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188" fontId="4" fillId="3" borderId="1" xfId="1" applyNumberFormat="1" applyFont="1" applyFill="1" applyBorder="1" applyAlignment="1">
      <alignment horizontal="center"/>
    </xf>
    <xf numFmtId="188" fontId="2" fillId="3" borderId="1" xfId="1" applyNumberFormat="1" applyFont="1" applyFill="1" applyBorder="1" applyAlignment="1">
      <alignment horizontal="center"/>
    </xf>
    <xf numFmtId="188" fontId="4" fillId="3" borderId="2" xfId="1" applyNumberFormat="1" applyFont="1" applyFill="1" applyBorder="1" applyAlignment="1">
      <alignment horizontal="center"/>
    </xf>
    <xf numFmtId="188" fontId="4" fillId="3" borderId="7" xfId="1" applyNumberFormat="1" applyFont="1" applyFill="1" applyBorder="1" applyAlignment="1">
      <alignment horizontal="center" vertical="center"/>
    </xf>
    <xf numFmtId="187" fontId="13" fillId="0" borderId="1" xfId="0" applyNumberFormat="1" applyFont="1" applyBorder="1" applyAlignment="1">
      <alignment horizontal="left" vertical="center" wrapText="1"/>
    </xf>
    <xf numFmtId="187" fontId="11" fillId="0" borderId="1" xfId="0" applyNumberFormat="1" applyFont="1" applyBorder="1"/>
    <xf numFmtId="187" fontId="10" fillId="0" borderId="1" xfId="0" applyNumberFormat="1" applyFont="1" applyBorder="1" applyAlignment="1">
      <alignment horizontal="center" vertical="center" wrapText="1"/>
    </xf>
    <xf numFmtId="187" fontId="13" fillId="0" borderId="1" xfId="0" applyNumberFormat="1" applyFont="1" applyBorder="1" applyAlignment="1">
      <alignment horizontal="center" vertical="center" wrapText="1"/>
    </xf>
    <xf numFmtId="187" fontId="10" fillId="2" borderId="1" xfId="0" applyNumberFormat="1" applyFont="1" applyFill="1" applyBorder="1" applyAlignment="1">
      <alignment horizontal="center"/>
    </xf>
    <xf numFmtId="187" fontId="12" fillId="0" borderId="1" xfId="0" applyNumberFormat="1" applyFont="1" applyBorder="1" applyAlignment="1">
      <alignment horizontal="left" vertical="center" wrapText="1"/>
    </xf>
    <xf numFmtId="187" fontId="11" fillId="0" borderId="1" xfId="0" applyNumberFormat="1" applyFont="1" applyBorder="1" applyAlignment="1">
      <alignment horizontal="center" vertical="center"/>
    </xf>
    <xf numFmtId="187" fontId="12" fillId="0" borderId="5" xfId="0" applyNumberFormat="1" applyFont="1" applyBorder="1" applyAlignment="1">
      <alignment horizontal="center" vertical="center" wrapText="1"/>
    </xf>
    <xf numFmtId="187" fontId="12" fillId="0" borderId="1" xfId="0" applyNumberFormat="1" applyFont="1" applyBorder="1" applyAlignment="1">
      <alignment horizontal="center" vertical="center" wrapText="1"/>
    </xf>
    <xf numFmtId="187" fontId="10" fillId="0" borderId="4" xfId="0" applyNumberFormat="1" applyFont="1" applyBorder="1" applyAlignment="1">
      <alignment horizontal="center" vertical="center"/>
    </xf>
    <xf numFmtId="187" fontId="13" fillId="0" borderId="7" xfId="0" applyNumberFormat="1" applyFont="1" applyBorder="1"/>
    <xf numFmtId="0" fontId="13" fillId="0" borderId="1" xfId="2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87" fontId="2" fillId="2" borderId="1" xfId="0" applyNumberFormat="1" applyFont="1" applyFill="1" applyBorder="1" applyAlignment="1">
      <alignment horizontal="center" vertical="center"/>
    </xf>
    <xf numFmtId="188" fontId="2" fillId="2" borderId="1" xfId="1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188" fontId="4" fillId="2" borderId="1" xfId="1" applyNumberFormat="1" applyFont="1" applyFill="1" applyBorder="1" applyAlignment="1">
      <alignment horizontal="center"/>
    </xf>
    <xf numFmtId="9" fontId="4" fillId="2" borderId="1" xfId="1" applyFont="1" applyFill="1" applyBorder="1" applyAlignment="1">
      <alignment horizontal="center"/>
    </xf>
    <xf numFmtId="188" fontId="18" fillId="2" borderId="2" xfId="1" applyNumberFormat="1" applyFont="1" applyFill="1" applyBorder="1" applyAlignment="1">
      <alignment horizontal="center"/>
    </xf>
    <xf numFmtId="9" fontId="18" fillId="2" borderId="2" xfId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88" fontId="4" fillId="7" borderId="7" xfId="1" applyNumberFormat="1" applyFont="1" applyFill="1" applyBorder="1" applyAlignment="1">
      <alignment horizontal="center" vertical="center"/>
    </xf>
    <xf numFmtId="9" fontId="4" fillId="7" borderId="7" xfId="1" applyFont="1" applyFill="1" applyBorder="1" applyAlignment="1">
      <alignment horizontal="center" vertical="center"/>
    </xf>
    <xf numFmtId="188" fontId="19" fillId="9" borderId="1" xfId="1" applyNumberFormat="1" applyFont="1" applyFill="1" applyBorder="1" applyAlignment="1">
      <alignment horizontal="center"/>
    </xf>
    <xf numFmtId="9" fontId="19" fillId="9" borderId="1" xfId="1" applyFont="1" applyFill="1" applyBorder="1" applyAlignment="1">
      <alignment horizontal="center"/>
    </xf>
    <xf numFmtId="188" fontId="19" fillId="2" borderId="1" xfId="1" applyNumberFormat="1" applyFont="1" applyFill="1" applyBorder="1" applyAlignment="1">
      <alignment horizontal="center"/>
    </xf>
    <xf numFmtId="9" fontId="19" fillId="2" borderId="1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7" xfId="0" applyFont="1" applyBorder="1"/>
    <xf numFmtId="187" fontId="12" fillId="0" borderId="5" xfId="0" applyNumberFormat="1" applyFont="1" applyBorder="1" applyAlignment="1">
      <alignment horizontal="left" vertical="center" wrapText="1"/>
    </xf>
    <xf numFmtId="187" fontId="12" fillId="0" borderId="6" xfId="0" applyNumberFormat="1" applyFont="1" applyBorder="1" applyAlignment="1">
      <alignment horizontal="left" vertical="center" wrapText="1"/>
    </xf>
    <xf numFmtId="187" fontId="12" fillId="0" borderId="4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20" fillId="7" borderId="1" xfId="0" applyFont="1" applyFill="1" applyBorder="1"/>
    <xf numFmtId="187" fontId="20" fillId="7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187" fontId="2" fillId="7" borderId="1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87" fontId="11" fillId="0" borderId="1" xfId="0" applyNumberFormat="1" applyFont="1" applyBorder="1" applyAlignment="1">
      <alignment horizontal="center"/>
    </xf>
    <xf numFmtId="0" fontId="11" fillId="0" borderId="0" xfId="0" applyFont="1"/>
  </cellXfs>
  <cellStyles count="3">
    <cellStyle name="Normal" xfId="0" builtinId="0"/>
    <cellStyle name="Normal 2" xfId="2" xr:uid="{F810F130-772F-40BB-9A68-B6CA4C62F1EF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70704199264034E-2"/>
          <c:y val="3.3783847498521181E-2"/>
          <c:w val="0.85725077669081839"/>
          <c:h val="0.84859357696566995"/>
        </c:manualLayout>
      </c:layout>
      <c:lineChart>
        <c:grouping val="standard"/>
        <c:varyColors val="0"/>
        <c:ser>
          <c:idx val="0"/>
          <c:order val="0"/>
          <c:tx>
            <c:strRef>
              <c:f>'คำนวณ% ปี 67'!$A$11</c:f>
              <c:strCache>
                <c:ptCount val="1"/>
                <c:pt idx="0">
                  <c:v>%ขยะติดเชื้อ</c:v>
                </c:pt>
              </c:strCache>
            </c:strRef>
          </c:tx>
          <c:cat>
            <c:strRef>
              <c:f>'คำนวณ% ปี 67'!$B$2:$M$2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 ปี 67'!$B$11:$M$11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15C-92C2-4445C5D55E3B}"/>
            </c:ext>
          </c:extLst>
        </c:ser>
        <c:ser>
          <c:idx val="1"/>
          <c:order val="1"/>
          <c:tx>
            <c:strRef>
              <c:f>'คำนวณ% ปี 67'!$A$12</c:f>
              <c:strCache>
                <c:ptCount val="1"/>
                <c:pt idx="0">
                  <c:v>%ขยะรีไซเคิล / นำกลับมาใช้ใหม่</c:v>
                </c:pt>
              </c:strCache>
            </c:strRef>
          </c:tx>
          <c:cat>
            <c:strRef>
              <c:f>'คำนวณ% ปี 67'!$B$2:$M$2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 ปี 67'!$B$12:$M$12</c:f>
              <c:numCache>
                <c:formatCode>0.0%</c:formatCode>
                <c:ptCount val="12"/>
                <c:pt idx="0">
                  <c:v>3.8182891259162945E-2</c:v>
                </c:pt>
                <c:pt idx="1">
                  <c:v>2.7451013844933338E-2</c:v>
                </c:pt>
                <c:pt idx="2">
                  <c:v>3.4234985976867624E-2</c:v>
                </c:pt>
                <c:pt idx="3">
                  <c:v>6.8316437618523629E-2</c:v>
                </c:pt>
                <c:pt idx="4">
                  <c:v>6.5979580042381039E-2</c:v>
                </c:pt>
                <c:pt idx="5">
                  <c:v>4.1885602762347998E-2</c:v>
                </c:pt>
                <c:pt idx="6">
                  <c:v>3.1470450902941663E-2</c:v>
                </c:pt>
                <c:pt idx="7">
                  <c:v>3.3626236767453119E-2</c:v>
                </c:pt>
                <c:pt idx="8">
                  <c:v>2.5280064244127685E-2</c:v>
                </c:pt>
                <c:pt idx="9">
                  <c:v>3.2551520561984161E-2</c:v>
                </c:pt>
                <c:pt idx="10">
                  <c:v>2.9376583169152832E-2</c:v>
                </c:pt>
                <c:pt idx="11">
                  <c:v>9.9697522694752239E-2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15C-92C2-4445C5D55E3B}"/>
            </c:ext>
          </c:extLst>
        </c:ser>
        <c:ser>
          <c:idx val="2"/>
          <c:order val="2"/>
          <c:tx>
            <c:strRef>
              <c:f>'คำนวณ% ปี 67'!$A$13</c:f>
              <c:strCache>
                <c:ptCount val="1"/>
                <c:pt idx="0">
                  <c:v>%ขยะอินทรีย์</c:v>
                </c:pt>
              </c:strCache>
            </c:strRef>
          </c:tx>
          <c:cat>
            <c:strRef>
              <c:f>'คำนวณ% ปี 67'!$B$2:$M$2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 ปี 67'!$B$13:$M$13</c:f>
              <c:numCache>
                <c:formatCode>0.0%</c:formatCode>
                <c:ptCount val="12"/>
                <c:pt idx="0">
                  <c:v>0.26142108099323413</c:v>
                </c:pt>
                <c:pt idx="1">
                  <c:v>0.24711883781040206</c:v>
                </c:pt>
                <c:pt idx="2">
                  <c:v>0.16496302992374198</c:v>
                </c:pt>
                <c:pt idx="3">
                  <c:v>0.25912485660103479</c:v>
                </c:pt>
                <c:pt idx="4">
                  <c:v>0.13711230976690428</c:v>
                </c:pt>
                <c:pt idx="5">
                  <c:v>0.17657151435863341</c:v>
                </c:pt>
                <c:pt idx="6">
                  <c:v>0.2910267412072034</c:v>
                </c:pt>
                <c:pt idx="7">
                  <c:v>0.2981387947139002</c:v>
                </c:pt>
                <c:pt idx="8">
                  <c:v>0.28717928126882153</c:v>
                </c:pt>
                <c:pt idx="9">
                  <c:v>0.28376651687217019</c:v>
                </c:pt>
                <c:pt idx="10">
                  <c:v>0.19601979547799983</c:v>
                </c:pt>
                <c:pt idx="11">
                  <c:v>0.17471690882162794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9-415C-92C2-4445C5D55E3B}"/>
            </c:ext>
          </c:extLst>
        </c:ser>
        <c:ser>
          <c:idx val="3"/>
          <c:order val="3"/>
          <c:tx>
            <c:v>ขยะทั่วไป</c:v>
          </c:tx>
          <c:cat>
            <c:strRef>
              <c:f>'คำนวณ% ปี 67'!$B$2:$M$2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 ปี 67'!$B$9:$M$9</c:f>
              <c:numCache>
                <c:formatCode>0.0%</c:formatCode>
                <c:ptCount val="12"/>
                <c:pt idx="0">
                  <c:v>0.69914721454781836</c:v>
                </c:pt>
                <c:pt idx="1">
                  <c:v>0.72341696025659619</c:v>
                </c:pt>
                <c:pt idx="2">
                  <c:v>0.79734835315114849</c:v>
                </c:pt>
                <c:pt idx="3">
                  <c:v>0.66696321962868454</c:v>
                </c:pt>
                <c:pt idx="4">
                  <c:v>0.78949142747062218</c:v>
                </c:pt>
                <c:pt idx="5">
                  <c:v>0.77929096875201065</c:v>
                </c:pt>
                <c:pt idx="6">
                  <c:v>0.67569187668000164</c:v>
                </c:pt>
                <c:pt idx="7">
                  <c:v>0.66638990751631733</c:v>
                </c:pt>
                <c:pt idx="8">
                  <c:v>0.68566151375225859</c:v>
                </c:pt>
                <c:pt idx="9">
                  <c:v>0.68222868542589521</c:v>
                </c:pt>
                <c:pt idx="10">
                  <c:v>0.77373971917315576</c:v>
                </c:pt>
                <c:pt idx="11">
                  <c:v>0.72431584433074436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29-415C-92C2-4445C5D55E3B}"/>
            </c:ext>
          </c:extLst>
        </c:ser>
        <c:ser>
          <c:idx val="4"/>
          <c:order val="4"/>
          <c:tx>
            <c:v>ขยะอันตราย</c:v>
          </c:tx>
          <c:cat>
            <c:strRef>
              <c:f>'คำนวณ% ปี 67'!$B$2:$M$2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'คำนวณ% ปี 67'!$B$10:$M$10</c:f>
              <c:numCache>
                <c:formatCode>0.0%</c:formatCode>
                <c:ptCount val="12"/>
                <c:pt idx="0">
                  <c:v>1.2488131997844512E-3</c:v>
                </c:pt>
                <c:pt idx="1">
                  <c:v>2.0131880880684488E-3</c:v>
                </c:pt>
                <c:pt idx="2">
                  <c:v>3.4536309482418931E-3</c:v>
                </c:pt>
                <c:pt idx="3">
                  <c:v>5.5954861517570759E-3</c:v>
                </c:pt>
                <c:pt idx="4">
                  <c:v>7.4166827200924674E-3</c:v>
                </c:pt>
                <c:pt idx="5">
                  <c:v>2.2519141270079569E-3</c:v>
                </c:pt>
                <c:pt idx="6">
                  <c:v>1.8109312098534853E-3</c:v>
                </c:pt>
                <c:pt idx="7">
                  <c:v>1.8450610023293893E-3</c:v>
                </c:pt>
                <c:pt idx="8">
                  <c:v>1.8791407347922106E-3</c:v>
                </c:pt>
                <c:pt idx="9">
                  <c:v>1.4532771399505889E-3</c:v>
                </c:pt>
                <c:pt idx="10">
                  <c:v>8.6390217969165343E-4</c:v>
                </c:pt>
                <c:pt idx="11">
                  <c:v>1.2697241528755044E-3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9-415C-92C2-4445C5D55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906784"/>
        <c:axId val="1"/>
      </c:lineChart>
      <c:catAx>
        <c:axId val="114490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4490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24330681686371"/>
          <c:y val="0.30224899598393573"/>
          <c:w val="0.22875665858223418"/>
          <c:h val="0.292645611749405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70704199264034E-2"/>
          <c:y val="3.3783847498521181E-2"/>
          <c:w val="0.85725077669081839"/>
          <c:h val="0.848593576965669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'คำนวณ % ปี 68'!$B$13</c:f>
              <c:strCache>
                <c:ptCount val="1"/>
                <c:pt idx="0">
                  <c:v>%ขยะติดเชื้อ</c:v>
                </c:pt>
              </c:strCache>
            </c:strRef>
          </c:tx>
          <c:xVal>
            <c:strRef>
              <c:f>'คำนวณ % ปี 68'!$C$4:$N$4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xVal>
          <c:yVal>
            <c:numRef>
              <c:f>'คำนวณ % ปี 68'!$C$13:$N$13</c:f>
              <c:numCache>
                <c:formatCode>0.0%</c:formatCode>
                <c:ptCount val="12"/>
                <c:pt idx="0">
                  <c:v>1.4636178967654566E-2</c:v>
                </c:pt>
                <c:pt idx="1">
                  <c:v>1.248031894148406E-2</c:v>
                </c:pt>
                <c:pt idx="2">
                  <c:v>1.8607288284109066E-2</c:v>
                </c:pt>
                <c:pt idx="3">
                  <c:v>2.2876635163046881E-2</c:v>
                </c:pt>
                <c:pt idx="4" formatCode="0%">
                  <c:v>3.0603147966407705E-2</c:v>
                </c:pt>
                <c:pt idx="5" formatCode="0%">
                  <c:v>1.2741427147590443E-2</c:v>
                </c:pt>
                <c:pt idx="6" formatCode="0%">
                  <c:v>7.6175406871609392E-3</c:v>
                </c:pt>
                <c:pt idx="7" formatCode="0%">
                  <c:v>1.3342215081992905E-2</c:v>
                </c:pt>
                <c:pt idx="8" formatCode="0%">
                  <c:v>1.6076373104103814E-2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04-4CB7-9108-977746FA38F6}"/>
            </c:ext>
          </c:extLst>
        </c:ser>
        <c:ser>
          <c:idx val="1"/>
          <c:order val="1"/>
          <c:tx>
            <c:strRef>
              <c:f>'คำนวณ % ปี 68'!$B$14</c:f>
              <c:strCache>
                <c:ptCount val="1"/>
                <c:pt idx="0">
                  <c:v>%ขยะรีไซเคิล / นำกลับมาใช้ใหม่</c:v>
                </c:pt>
              </c:strCache>
            </c:strRef>
          </c:tx>
          <c:xVal>
            <c:strRef>
              <c:f>'คำนวณ % ปี 68'!$C$4:$N$4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xVal>
          <c:yVal>
            <c:numRef>
              <c:f>'คำนวณ % ปี 68'!$C$14:$N$14</c:f>
              <c:numCache>
                <c:formatCode>0.0%</c:formatCode>
                <c:ptCount val="12"/>
                <c:pt idx="0">
                  <c:v>7.1058388457732172E-2</c:v>
                </c:pt>
                <c:pt idx="1">
                  <c:v>5.379248580797065E-2</c:v>
                </c:pt>
                <c:pt idx="2">
                  <c:v>8.7778980464924494E-2</c:v>
                </c:pt>
                <c:pt idx="3">
                  <c:v>7.8738186142579963E-2</c:v>
                </c:pt>
                <c:pt idx="4" formatCode="0%">
                  <c:v>0.14803383202355358</c:v>
                </c:pt>
                <c:pt idx="5" formatCode="0%">
                  <c:v>9.6085984430137647E-2</c:v>
                </c:pt>
                <c:pt idx="6" formatCode="0%">
                  <c:v>8.4177215189873408E-2</c:v>
                </c:pt>
                <c:pt idx="7" formatCode="0%">
                  <c:v>6.7259654003644129E-2</c:v>
                </c:pt>
                <c:pt idx="8" formatCode="0%">
                  <c:v>5.8127040542215971E-2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04-4CB7-9108-977746FA38F6}"/>
            </c:ext>
          </c:extLst>
        </c:ser>
        <c:ser>
          <c:idx val="2"/>
          <c:order val="2"/>
          <c:tx>
            <c:strRef>
              <c:f>'คำนวณ % ปี 68'!$B$15</c:f>
              <c:strCache>
                <c:ptCount val="1"/>
                <c:pt idx="0">
                  <c:v>%ขยะอินทรีย์</c:v>
                </c:pt>
              </c:strCache>
            </c:strRef>
          </c:tx>
          <c:xVal>
            <c:strRef>
              <c:f>'คำนวณ % ปี 68'!$C$4:$N$4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xVal>
          <c:yVal>
            <c:numRef>
              <c:f>'คำนวณ % ปี 68'!$C$15:$N$15</c:f>
              <c:numCache>
                <c:formatCode>0.0%</c:formatCode>
                <c:ptCount val="12"/>
                <c:pt idx="0">
                  <c:v>0.44075212250638052</c:v>
                </c:pt>
                <c:pt idx="1">
                  <c:v>0.51845324936081705</c:v>
                </c:pt>
                <c:pt idx="2">
                  <c:v>0.41369001597855776</c:v>
                </c:pt>
                <c:pt idx="3">
                  <c:v>0.44751830756712779</c:v>
                </c:pt>
                <c:pt idx="4" formatCode="0%">
                  <c:v>0.41705685368174228</c:v>
                </c:pt>
                <c:pt idx="5" formatCode="0%">
                  <c:v>0.45174150796002477</c:v>
                </c:pt>
                <c:pt idx="6" formatCode="0%">
                  <c:v>0.43994122965641952</c:v>
                </c:pt>
                <c:pt idx="7" formatCode="0%">
                  <c:v>0.45291040536039645</c:v>
                </c:pt>
                <c:pt idx="8" formatCode="0%">
                  <c:v>0.46947968756457409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04-4CB7-9108-977746FA38F6}"/>
            </c:ext>
          </c:extLst>
        </c:ser>
        <c:ser>
          <c:idx val="3"/>
          <c:order val="3"/>
          <c:tx>
            <c:v>ขยะทั่วไป</c:v>
          </c:tx>
          <c:xVal>
            <c:strRef>
              <c:f>'คำนวณ % ปี 68'!$C$4:$N$4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xVal>
          <c:yVal>
            <c:numRef>
              <c:f>'คำนวณ % ปี 68'!$C$11:$N$11</c:f>
              <c:numCache>
                <c:formatCode>0.0%</c:formatCode>
                <c:ptCount val="12"/>
                <c:pt idx="0">
                  <c:v>0.47265482577217566</c:v>
                </c:pt>
                <c:pt idx="1">
                  <c:v>0.41346834419101824</c:v>
                </c:pt>
                <c:pt idx="2">
                  <c:v>0.47744961599917529</c:v>
                </c:pt>
                <c:pt idx="3">
                  <c:v>0.4350316079364086</c:v>
                </c:pt>
                <c:pt idx="4" formatCode="0%">
                  <c:v>0.40109976551321141</c:v>
                </c:pt>
                <c:pt idx="5" formatCode="0%">
                  <c:v>0.43770708186299601</c:v>
                </c:pt>
                <c:pt idx="6" formatCode="0%">
                  <c:v>0.46758589511754067</c:v>
                </c:pt>
                <c:pt idx="7" formatCode="0%">
                  <c:v>0.46648772555396639</c:v>
                </c:pt>
                <c:pt idx="8" formatCode="0%">
                  <c:v>0.45631689878910608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22-4783-8A3E-D594DF6DB8C6}"/>
            </c:ext>
          </c:extLst>
        </c:ser>
        <c:ser>
          <c:idx val="4"/>
          <c:order val="4"/>
          <c:tx>
            <c:v>ขยะอันตราย</c:v>
          </c:tx>
          <c:xVal>
            <c:strRef>
              <c:f>'คำนวณ % ปี 68'!$C$4:$N$4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xVal>
          <c:yVal>
            <c:numRef>
              <c:f>'คำนวณ % ปี 68'!$C$12:$N$12</c:f>
              <c:numCache>
                <c:formatCode>0.0%</c:formatCode>
                <c:ptCount val="12"/>
                <c:pt idx="0">
                  <c:v>8.9848429605708657E-4</c:v>
                </c:pt>
                <c:pt idx="1">
                  <c:v>1.8056016987100783E-3</c:v>
                </c:pt>
                <c:pt idx="2">
                  <c:v>2.4740992732333383E-3</c:v>
                </c:pt>
                <c:pt idx="3">
                  <c:v>1.5835263190836828E-2</c:v>
                </c:pt>
                <c:pt idx="4" formatCode="0%">
                  <c:v>3.2064008150850675E-3</c:v>
                </c:pt>
                <c:pt idx="5" formatCode="0%">
                  <c:v>1.7239985992511381E-3</c:v>
                </c:pt>
                <c:pt idx="6" formatCode="0%">
                  <c:v>6.7811934900542496E-4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22-4783-8A3E-D594DF6D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906784"/>
        <c:axId val="1"/>
      </c:scatterChart>
      <c:valAx>
        <c:axId val="11449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44906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24334141776585"/>
          <c:y val="0.10224880870473715"/>
          <c:w val="0.22875662281345266"/>
          <c:h val="0.290488568447016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ร้อยละของปริมาณขยะแต่ละประเภท ปี 2568</a:t>
            </a:r>
          </a:p>
        </c:rich>
      </c:tx>
      <c:layout>
        <c:manualLayout>
          <c:xMode val="edge"/>
          <c:yMode val="edge"/>
          <c:x val="0.30254424803799596"/>
          <c:y val="3.7370296705991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'คำนวณ % ปี 68'!$Q$9</c:f>
              <c:strCache>
                <c:ptCount val="1"/>
                <c:pt idx="0">
                  <c:v>%ปริมาณขยะทั่วไป(ฝังกลบ)</c:v>
                </c:pt>
              </c:strCache>
            </c:strRef>
          </c:tx>
          <c:spPr>
            <a:ln w="28575" cap="rnd">
              <a:solidFill>
                <a:srgbClr val="637CE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37CEF"/>
              </a:solidFill>
              <a:ln w="9525">
                <a:solidFill>
                  <a:srgbClr val="637CEF"/>
                </a:solidFill>
              </a:ln>
              <a:effectLst/>
            </c:spPr>
          </c:marker>
          <c:cat>
            <c:multiLvlStrRef>
              <c:f>'คำนวณ % ปี 68'!$R$7:$Y$8</c:f>
              <c:multiLvlStrCache>
                <c:ptCount val="8"/>
                <c:lvl>
                  <c:pt idx="0">
                    <c:v>ม.ค.</c:v>
                  </c:pt>
                  <c:pt idx="1">
                    <c:v>ก.พ.</c:v>
                  </c:pt>
                  <c:pt idx="2">
                    <c:v>มี.ค.</c:v>
                  </c:pt>
                  <c:pt idx="3">
                    <c:v>เม.ย.</c:v>
                  </c:pt>
                  <c:pt idx="4">
                    <c:v>พ.ค.</c:v>
                  </c:pt>
                  <c:pt idx="5">
                    <c:v>มิ.ย.</c:v>
                  </c:pt>
                  <c:pt idx="6">
                    <c:v>ก.ค.</c:v>
                  </c:pt>
                  <c:pt idx="7">
                    <c:v>ส.ค.</c:v>
                  </c:pt>
                </c:lvl>
                <c:lvl/>
              </c:multiLvlStrCache>
            </c:multiLvlStrRef>
          </c:cat>
          <c:val>
            <c:numRef>
              <c:f>'คำนวณ % ปี 68'!$R$9:$Y$9</c:f>
              <c:numCache>
                <c:formatCode>General</c:formatCode>
                <c:ptCount val="8"/>
                <c:pt idx="0">
                  <c:v>47.3</c:v>
                </c:pt>
                <c:pt idx="1">
                  <c:v>41.3</c:v>
                </c:pt>
                <c:pt idx="2">
                  <c:v>47.7</c:v>
                </c:pt>
                <c:pt idx="3">
                  <c:v>43.5</c:v>
                </c:pt>
                <c:pt idx="4">
                  <c:v>40</c:v>
                </c:pt>
                <c:pt idx="5">
                  <c:v>44</c:v>
                </c:pt>
                <c:pt idx="6">
                  <c:v>47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B66-4BDB-9ADD-3635489E128F}"/>
            </c:ext>
          </c:extLst>
        </c:ser>
        <c:ser>
          <c:idx val="1"/>
          <c:order val="1"/>
          <c:tx>
            <c:strRef>
              <c:f>'คำนวณ % ปี 68'!$Q$10</c:f>
              <c:strCache>
                <c:ptCount val="1"/>
                <c:pt idx="0">
                  <c:v>%ปริมาณขยะอันตราย</c:v>
                </c:pt>
              </c:strCache>
            </c:strRef>
          </c:tx>
          <c:spPr>
            <a:ln w="28575" cap="rnd">
              <a:solidFill>
                <a:srgbClr val="E26B0A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E3008C"/>
              </a:solidFill>
              <a:ln w="9525">
                <a:solidFill>
                  <a:srgbClr val="E3008C"/>
                </a:solidFill>
              </a:ln>
              <a:effectLst/>
            </c:spPr>
          </c:marker>
          <c:cat>
            <c:multiLvlStrRef>
              <c:f>'คำนวณ % ปี 68'!$R$7:$Y$8</c:f>
              <c:multiLvlStrCache>
                <c:ptCount val="8"/>
                <c:lvl>
                  <c:pt idx="0">
                    <c:v>ม.ค.</c:v>
                  </c:pt>
                  <c:pt idx="1">
                    <c:v>ก.พ.</c:v>
                  </c:pt>
                  <c:pt idx="2">
                    <c:v>มี.ค.</c:v>
                  </c:pt>
                  <c:pt idx="3">
                    <c:v>เม.ย.</c:v>
                  </c:pt>
                  <c:pt idx="4">
                    <c:v>พ.ค.</c:v>
                  </c:pt>
                  <c:pt idx="5">
                    <c:v>มิ.ย.</c:v>
                  </c:pt>
                  <c:pt idx="6">
                    <c:v>ก.ค.</c:v>
                  </c:pt>
                  <c:pt idx="7">
                    <c:v>ส.ค.</c:v>
                  </c:pt>
                </c:lvl>
                <c:lvl/>
              </c:multiLvlStrCache>
            </c:multiLvlStrRef>
          </c:cat>
          <c:val>
            <c:numRef>
              <c:f>'คำนวณ % ปี 68'!$R$10:$Y$10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B66-4BDB-9ADD-3635489E128F}"/>
            </c:ext>
          </c:extLst>
        </c:ser>
        <c:ser>
          <c:idx val="2"/>
          <c:order val="2"/>
          <c:tx>
            <c:strRef>
              <c:f>'คำนวณ % ปี 68'!$Q$11</c:f>
              <c:strCache>
                <c:ptCount val="1"/>
                <c:pt idx="0">
                  <c:v>%ขยะติดเชื้อ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2AA0A4"/>
              </a:solidFill>
              <a:ln w="9525">
                <a:solidFill>
                  <a:srgbClr val="2AA0A4"/>
                </a:solidFill>
              </a:ln>
              <a:effectLst/>
            </c:spPr>
          </c:marker>
          <c:cat>
            <c:multiLvlStrRef>
              <c:f>'คำนวณ % ปี 68'!$R$7:$Y$8</c:f>
              <c:multiLvlStrCache>
                <c:ptCount val="8"/>
                <c:lvl>
                  <c:pt idx="0">
                    <c:v>ม.ค.</c:v>
                  </c:pt>
                  <c:pt idx="1">
                    <c:v>ก.พ.</c:v>
                  </c:pt>
                  <c:pt idx="2">
                    <c:v>มี.ค.</c:v>
                  </c:pt>
                  <c:pt idx="3">
                    <c:v>เม.ย.</c:v>
                  </c:pt>
                  <c:pt idx="4">
                    <c:v>พ.ค.</c:v>
                  </c:pt>
                  <c:pt idx="5">
                    <c:v>มิ.ย.</c:v>
                  </c:pt>
                  <c:pt idx="6">
                    <c:v>ก.ค.</c:v>
                  </c:pt>
                  <c:pt idx="7">
                    <c:v>ส.ค.</c:v>
                  </c:pt>
                </c:lvl>
                <c:lvl/>
              </c:multiLvlStrCache>
            </c:multiLvlStrRef>
          </c:cat>
          <c:val>
            <c:numRef>
              <c:f>'คำนวณ % ปี 68'!$R$11:$Y$11</c:f>
              <c:numCache>
                <c:formatCode>General</c:formatCode>
                <c:ptCount val="8"/>
                <c:pt idx="0">
                  <c:v>1.5</c:v>
                </c:pt>
                <c:pt idx="1">
                  <c:v>1.2</c:v>
                </c:pt>
                <c:pt idx="2">
                  <c:v>1.9</c:v>
                </c:pt>
                <c:pt idx="3">
                  <c:v>2.2999999999999998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B66-4BDB-9ADD-3635489E128F}"/>
            </c:ext>
          </c:extLst>
        </c:ser>
        <c:ser>
          <c:idx val="3"/>
          <c:order val="3"/>
          <c:tx>
            <c:strRef>
              <c:f>'คำนวณ % ปี 68'!$Q$12</c:f>
              <c:strCache>
                <c:ptCount val="1"/>
                <c:pt idx="0">
                  <c:v>%รวมขยะรีไซเคิล/นำกลับมาใช้ใหม่/ขยะอินทรีย์</c:v>
                </c:pt>
              </c:strCache>
            </c:strRef>
          </c:tx>
          <c:spPr>
            <a:ln w="28575" cap="rnd">
              <a:solidFill>
                <a:srgbClr val="FFFF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9373C0"/>
              </a:solidFill>
              <a:ln w="9525">
                <a:solidFill>
                  <a:srgbClr val="9373C0"/>
                </a:solidFill>
              </a:ln>
              <a:effectLst/>
            </c:spPr>
          </c:marker>
          <c:cat>
            <c:multiLvlStrRef>
              <c:f>'คำนวณ % ปี 68'!$R$7:$Y$8</c:f>
              <c:multiLvlStrCache>
                <c:ptCount val="8"/>
                <c:lvl>
                  <c:pt idx="0">
                    <c:v>ม.ค.</c:v>
                  </c:pt>
                  <c:pt idx="1">
                    <c:v>ก.พ.</c:v>
                  </c:pt>
                  <c:pt idx="2">
                    <c:v>มี.ค.</c:v>
                  </c:pt>
                  <c:pt idx="3">
                    <c:v>เม.ย.</c:v>
                  </c:pt>
                  <c:pt idx="4">
                    <c:v>พ.ค.</c:v>
                  </c:pt>
                  <c:pt idx="5">
                    <c:v>มิ.ย.</c:v>
                  </c:pt>
                  <c:pt idx="6">
                    <c:v>ก.ค.</c:v>
                  </c:pt>
                  <c:pt idx="7">
                    <c:v>ส.ค.</c:v>
                  </c:pt>
                </c:lvl>
                <c:lvl/>
              </c:multiLvlStrCache>
            </c:multiLvlStrRef>
          </c:cat>
          <c:val>
            <c:numRef>
              <c:f>'คำนวณ % ปี 68'!$R$12:$Y$12</c:f>
              <c:numCache>
                <c:formatCode>General</c:formatCode>
                <c:ptCount val="8"/>
                <c:pt idx="0">
                  <c:v>51.2</c:v>
                </c:pt>
                <c:pt idx="1">
                  <c:v>57.2</c:v>
                </c:pt>
                <c:pt idx="2">
                  <c:v>50.1</c:v>
                </c:pt>
                <c:pt idx="3">
                  <c:v>52.6</c:v>
                </c:pt>
                <c:pt idx="4">
                  <c:v>57</c:v>
                </c:pt>
                <c:pt idx="5">
                  <c:v>55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B66-4BDB-9ADD-3635489E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628999"/>
        <c:axId val="452264456"/>
      </c:lineChart>
      <c:catAx>
        <c:axId val="1524628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264456"/>
        <c:crosses val="autoZero"/>
        <c:auto val="1"/>
        <c:lblAlgn val="ctr"/>
        <c:lblOffset val="100"/>
        <c:noMultiLvlLbl val="0"/>
      </c:catAx>
      <c:valAx>
        <c:axId val="452264456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628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79648671367045"/>
          <c:y val="0.28421769337656322"/>
          <c:w val="0.30389629629629628"/>
          <c:h val="0.26470773506252898"/>
        </c:manualLayout>
      </c:layout>
      <c:overlay val="0"/>
      <c:spPr>
        <a:noFill/>
        <a:ln>
          <a:solidFill>
            <a:srgbClr val="FFFFFF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70704199264034E-2"/>
          <c:y val="3.3783847498521181E-2"/>
          <c:w val="0.85725077669081839"/>
          <c:h val="0.84859357696566995"/>
        </c:manualLayout>
      </c:layout>
      <c:lineChart>
        <c:grouping val="standard"/>
        <c:varyColors val="0"/>
        <c:ser>
          <c:idx val="0"/>
          <c:order val="0"/>
          <c:tx>
            <c:strRef>
              <c:f>'เปรียบเทียบ 15 อาคาร'!$D$11</c:f>
              <c:strCache>
                <c:ptCount val="1"/>
                <c:pt idx="0">
                  <c:v>%ขยะติดเชื้อ</c:v>
                </c:pt>
              </c:strCache>
            </c:strRef>
          </c:tx>
          <c:cat>
            <c:strRef>
              <c:f>'เปรียบเทียบ 15 อาคาร'!$E$2:$P$2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'เปรียบเทียบ 15 อาคาร'!$E$11:$P$11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7-46B7-A691-0A0CB27C2920}"/>
            </c:ext>
          </c:extLst>
        </c:ser>
        <c:ser>
          <c:idx val="1"/>
          <c:order val="1"/>
          <c:tx>
            <c:strRef>
              <c:f>'เปรียบเทียบ 15 อาคาร'!$D$12</c:f>
              <c:strCache>
                <c:ptCount val="1"/>
                <c:pt idx="0">
                  <c:v>%ขยะรีไซเคิล / นำกลับมาใช้ใหม่</c:v>
                </c:pt>
              </c:strCache>
            </c:strRef>
          </c:tx>
          <c:cat>
            <c:strRef>
              <c:f>'เปรียบเทียบ 15 อาคาร'!$E$2:$P$2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'เปรียบเทียบ 15 อาคาร'!$E$12:$P$12</c:f>
              <c:numCache>
                <c:formatCode>0.0%</c:formatCode>
                <c:ptCount val="12"/>
                <c:pt idx="0">
                  <c:v>3.8182891259162945E-2</c:v>
                </c:pt>
                <c:pt idx="1">
                  <c:v>2.7451013844933338E-2</c:v>
                </c:pt>
                <c:pt idx="2">
                  <c:v>3.4234985976867624E-2</c:v>
                </c:pt>
                <c:pt idx="3">
                  <c:v>6.8316437618523629E-2</c:v>
                </c:pt>
                <c:pt idx="4">
                  <c:v>6.5979580042381039E-2</c:v>
                </c:pt>
                <c:pt idx="5">
                  <c:v>4.1885602762347998E-2</c:v>
                </c:pt>
                <c:pt idx="6">
                  <c:v>3.1470450902941663E-2</c:v>
                </c:pt>
                <c:pt idx="7">
                  <c:v>3.3626236767453119E-2</c:v>
                </c:pt>
                <c:pt idx="8">
                  <c:v>2.5280064244127685E-2</c:v>
                </c:pt>
                <c:pt idx="9">
                  <c:v>3.2551520561984161E-2</c:v>
                </c:pt>
                <c:pt idx="10">
                  <c:v>2.9376583169152832E-2</c:v>
                </c:pt>
                <c:pt idx="11">
                  <c:v>9.9697522694752239E-2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7-46B7-A691-0A0CB27C2920}"/>
            </c:ext>
          </c:extLst>
        </c:ser>
        <c:ser>
          <c:idx val="2"/>
          <c:order val="2"/>
          <c:tx>
            <c:strRef>
              <c:f>'เปรียบเทียบ 15 อาคาร'!$D$13</c:f>
              <c:strCache>
                <c:ptCount val="1"/>
                <c:pt idx="0">
                  <c:v>%ขยะอินทรีย์</c:v>
                </c:pt>
              </c:strCache>
            </c:strRef>
          </c:tx>
          <c:cat>
            <c:strRef>
              <c:f>'เปรียบเทียบ 15 อาคาร'!$E$2:$P$2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'เปรียบเทียบ 15 อาคาร'!$E$13:$P$13</c:f>
              <c:numCache>
                <c:formatCode>0.0%</c:formatCode>
                <c:ptCount val="12"/>
                <c:pt idx="0">
                  <c:v>0.26142108099323413</c:v>
                </c:pt>
                <c:pt idx="1">
                  <c:v>0.24711883781040206</c:v>
                </c:pt>
                <c:pt idx="2">
                  <c:v>0.16496302992374198</c:v>
                </c:pt>
                <c:pt idx="3">
                  <c:v>0.25912485660103479</c:v>
                </c:pt>
                <c:pt idx="4">
                  <c:v>0.13711230976690428</c:v>
                </c:pt>
                <c:pt idx="5">
                  <c:v>0.17657151435863341</c:v>
                </c:pt>
                <c:pt idx="6">
                  <c:v>0.2910267412072034</c:v>
                </c:pt>
                <c:pt idx="7">
                  <c:v>0.2981387947139002</c:v>
                </c:pt>
                <c:pt idx="8">
                  <c:v>0.28717928126882153</c:v>
                </c:pt>
                <c:pt idx="9">
                  <c:v>0.28376651687217019</c:v>
                </c:pt>
                <c:pt idx="10">
                  <c:v>0.19601979547799983</c:v>
                </c:pt>
                <c:pt idx="11">
                  <c:v>0.17471690882162794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7-46B7-A691-0A0CB27C2920}"/>
            </c:ext>
          </c:extLst>
        </c:ser>
        <c:ser>
          <c:idx val="3"/>
          <c:order val="3"/>
          <c:tx>
            <c:v>ขยะทั่วไป</c:v>
          </c:tx>
          <c:cat>
            <c:strRef>
              <c:f>'เปรียบเทียบ 15 อาคาร'!$E$2:$P$2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'เปรียบเทียบ 15 อาคาร'!$E$9:$P$9</c:f>
              <c:numCache>
                <c:formatCode>0.0%</c:formatCode>
                <c:ptCount val="12"/>
                <c:pt idx="0">
                  <c:v>0.69914721454781836</c:v>
                </c:pt>
                <c:pt idx="1">
                  <c:v>0.72341696025659619</c:v>
                </c:pt>
                <c:pt idx="2">
                  <c:v>0.79734835315114849</c:v>
                </c:pt>
                <c:pt idx="3">
                  <c:v>0.66696321962868454</c:v>
                </c:pt>
                <c:pt idx="4">
                  <c:v>0.78949142747062218</c:v>
                </c:pt>
                <c:pt idx="5">
                  <c:v>0.77929096875201065</c:v>
                </c:pt>
                <c:pt idx="6">
                  <c:v>0.67569187668000164</c:v>
                </c:pt>
                <c:pt idx="7">
                  <c:v>0.66638990751631733</c:v>
                </c:pt>
                <c:pt idx="8">
                  <c:v>0.68566151375225859</c:v>
                </c:pt>
                <c:pt idx="9">
                  <c:v>0.68222868542589521</c:v>
                </c:pt>
                <c:pt idx="10">
                  <c:v>0.77373971917315576</c:v>
                </c:pt>
                <c:pt idx="11">
                  <c:v>0.72431584433074436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17-46B7-A691-0A0CB27C2920}"/>
            </c:ext>
          </c:extLst>
        </c:ser>
        <c:ser>
          <c:idx val="4"/>
          <c:order val="4"/>
          <c:tx>
            <c:v>ขยะอันตราย</c:v>
          </c:tx>
          <c:cat>
            <c:strRef>
              <c:f>'เปรียบเทียบ 15 อาคาร'!$E$2:$P$2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'เปรียบเทียบ 15 อาคาร'!$E$10:$P$10</c:f>
              <c:numCache>
                <c:formatCode>0.0%</c:formatCode>
                <c:ptCount val="12"/>
                <c:pt idx="0">
                  <c:v>1.2488131997844512E-3</c:v>
                </c:pt>
                <c:pt idx="1">
                  <c:v>2.0131880880684488E-3</c:v>
                </c:pt>
                <c:pt idx="2">
                  <c:v>3.4536309482418931E-3</c:v>
                </c:pt>
                <c:pt idx="3">
                  <c:v>5.5954861517570759E-3</c:v>
                </c:pt>
                <c:pt idx="4">
                  <c:v>7.4166827200924674E-3</c:v>
                </c:pt>
                <c:pt idx="5">
                  <c:v>2.2519141270079569E-3</c:v>
                </c:pt>
                <c:pt idx="6">
                  <c:v>1.8109312098534853E-3</c:v>
                </c:pt>
                <c:pt idx="7">
                  <c:v>1.8450610023293893E-3</c:v>
                </c:pt>
                <c:pt idx="8">
                  <c:v>1.8791407347922106E-3</c:v>
                </c:pt>
                <c:pt idx="9">
                  <c:v>1.4532771399505889E-3</c:v>
                </c:pt>
                <c:pt idx="10">
                  <c:v>8.6390217969165343E-4</c:v>
                </c:pt>
                <c:pt idx="11">
                  <c:v>1.2697241528755044E-3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17-46B7-A691-0A0CB27C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906784"/>
        <c:axId val="1"/>
      </c:lineChart>
      <c:catAx>
        <c:axId val="114490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4490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2433542894499"/>
          <c:y val="0"/>
          <c:w val="0.22875665858223418"/>
          <c:h val="0.292645611749405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22</xdr:row>
      <xdr:rowOff>38100</xdr:rowOff>
    </xdr:from>
    <xdr:to>
      <xdr:col>15</xdr:col>
      <xdr:colOff>142875</xdr:colOff>
      <xdr:row>35</xdr:row>
      <xdr:rowOff>28575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AB42B65F-44A0-4BC5-8E8A-36934367B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16</xdr:row>
      <xdr:rowOff>133350</xdr:rowOff>
    </xdr:from>
    <xdr:to>
      <xdr:col>13</xdr:col>
      <xdr:colOff>409575</xdr:colOff>
      <xdr:row>29</xdr:row>
      <xdr:rowOff>123825</xdr:rowOff>
    </xdr:to>
    <xdr:graphicFrame macro="">
      <xdr:nvGraphicFramePr>
        <xdr:cNvPr id="17431" name="Chart 5">
          <a:extLst>
            <a:ext uri="{FF2B5EF4-FFF2-40B4-BE49-F238E27FC236}">
              <a16:creationId xmlns:a16="http://schemas.microsoft.com/office/drawing/2014/main" id="{85376B27-E095-FE41-0B94-5002698DE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381000</xdr:colOff>
      <xdr:row>17</xdr:row>
      <xdr:rowOff>180975</xdr:rowOff>
    </xdr:from>
    <xdr:to>
      <xdr:col>28</xdr:col>
      <xdr:colOff>438150</xdr:colOff>
      <xdr:row>28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EE6F7E-BB5B-D64A-C1BB-E34ED0D4DFEA}"/>
            </a:ext>
            <a:ext uri="{147F2762-F138-4A5C-976F-8EAC2B608ADB}">
              <a16:predDERef xmlns:a16="http://schemas.microsoft.com/office/drawing/2014/main" pred="{85376B27-E095-FE41-0B94-5002698DE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490257</xdr:colOff>
      <xdr:row>7</xdr:row>
      <xdr:rowOff>88527</xdr:rowOff>
    </xdr:from>
    <xdr:to>
      <xdr:col>33</xdr:col>
      <xdr:colOff>84604</xdr:colOff>
      <xdr:row>18</xdr:row>
      <xdr:rowOff>247090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E6FACC71-F5E5-4EA5-8415-C07EF91D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-my.sharepoint.com/personal/wichuta_ka_psu_ac_th/Documents/00-GreenOffice-PSUPN/04-&#3627;&#3617;&#3623;&#3604;&#3607;&#3637;&#3656;%204/&#3611;&#3619;&#3636;&#3617;&#3634;&#3603;&#3586;&#3618;&#3632;&#3611;&#3637;%202567-2568/&#3600;&#3634;&#3609;&#3586;&#3657;&#3629;&#3617;&#3641;&#3621;&#3611;&#3619;&#3636;&#3617;&#3634;&#3603;&#3586;&#3618;&#3632;-68/3.&#3649;&#3610;&#3610;&#3615;&#3629;&#3619;&#3660;&#3617;-68%20-%20&#3629;&#3634;&#3588;&#3634;&#3619;&#3585;&#3629;&#3591;&#3614;&#3633;&#3602;&#3609;&#3660;A.xlsx" TargetMode="External"/><Relationship Id="rId1" Type="http://schemas.openxmlformats.org/officeDocument/2006/relationships/externalLinkPath" Target="3.&#3649;&#3610;&#3610;&#3615;&#3629;&#3619;&#3660;&#3617;-68%20-%20&#3629;&#3634;&#3588;&#3634;&#3619;&#3585;&#3629;&#3591;&#3614;&#3633;&#3602;&#3609;&#3660;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ailpsuac-my.sharepoint.com/personal/khusamee_u_psu_ac_th/Documents/&#3627;&#3617;&#3623;&#3604;4-Green%20Office/&#3648;&#3629;&#3585;&#3626;&#3634;&#3619;&#3607;&#3637;&#3656;&#3648;&#3585;&#3637;&#3656;&#3618;&#3623;&#3586;&#3657;&#3629;&#3591;-68/&#3600;&#3634;&#3609;&#3586;&#3657;&#3629;&#3617;&#3641;&#3621;&#3610;&#3633;&#3609;&#3607;&#3638;&#3585;&#3611;&#3619;&#3636;&#3617;&#3634;&#3603;&#3586;&#3629;&#3591;&#3648;&#3626;&#3637;&#3618;/11.&#3649;&#3610;&#3610;&#3615;&#3629;&#3619;&#3660;&#3617;-68-&#3629;&#3634;&#3588;&#3634;&#3619;%20SL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ailpsuac-my.sharepoint.com/personal/khusamee_u_psu_ac_th/Documents/&#3627;&#3617;&#3623;&#3604;4-Green%20Office/&#3648;&#3629;&#3585;&#3626;&#3634;&#3619;&#3607;&#3637;&#3656;&#3648;&#3585;&#3637;&#3656;&#3618;&#3623;&#3586;&#3657;&#3629;&#3591;-68/&#3600;&#3634;&#3609;&#3586;&#3657;&#3629;&#3617;&#3641;&#3621;&#3610;&#3633;&#3609;&#3607;&#3638;&#3585;&#3611;&#3619;&#3636;&#3617;&#3634;&#3603;&#3586;&#3629;&#3591;&#3648;&#3626;&#3637;&#3618;/2.&#3649;&#3610;&#3610;&#3615;&#3629;&#3619;&#3660;&#3617;-68%20-%20&#3629;&#3634;&#3588;&#3634;&#3619;&#3585;&#3629;&#3591;&#3585;&#3634;&#3618;&#36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Ob_AploD0mxsgCNzmaTfWX3N_h49UhHvaJpP4ku9sKqZW5GxOmcSqi4cv7w65et" itemId="01MJEOOQILSWDJIJVDCFAKKZPFBNCMYSXO">
      <xxl21:absoluteUrl r:id="rId2"/>
    </xxl21:alternateUrls>
    <sheetNames>
      <sheetName val="1.ปริมาณของเสีย-มกราคม"/>
      <sheetName val="2.ปริมาณของเสีย-กุมภาพันธ์"/>
      <sheetName val="3.ปริมาณของเสีย-มีนาคม"/>
      <sheetName val="4.ปริมาณของเสีย-เมษายน"/>
      <sheetName val="แบบบันทึกปริมาณขยะรายเดือน"/>
      <sheetName val="คำนวณ%"/>
      <sheetName val="แบบบันทึกรายการขยะที่ไม่ถูกถัง"/>
      <sheetName val="แบบตรวจสอบสภาพถังดักไขมัน"/>
      <sheetName val="แบบบันทึกตักคราบไขมัน"/>
      <sheetName val="1"/>
      <sheetName val="2"/>
      <sheetName val="3"/>
      <sheetName val="4"/>
    </sheetNames>
    <sheetDataSet>
      <sheetData sheetId="0"/>
      <sheetData sheetId="1"/>
      <sheetData sheetId="2"/>
      <sheetData sheetId="3"/>
      <sheetData sheetId="4">
        <row r="4">
          <cell r="B4">
            <v>28</v>
          </cell>
          <cell r="C4">
            <v>13</v>
          </cell>
          <cell r="D4">
            <v>5.9</v>
          </cell>
          <cell r="E4">
            <v>7.35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2.7000000000000006</v>
          </cell>
          <cell r="C12">
            <v>1.9</v>
          </cell>
          <cell r="D12">
            <v>0.89999999999999991</v>
          </cell>
          <cell r="E12">
            <v>1.8499999999999999</v>
          </cell>
        </row>
        <row r="20">
          <cell r="B20">
            <v>18</v>
          </cell>
          <cell r="C20">
            <v>15</v>
          </cell>
          <cell r="D20">
            <v>2</v>
          </cell>
          <cell r="E20">
            <v>0</v>
          </cell>
        </row>
        <row r="24">
          <cell r="B24">
            <v>4.2</v>
          </cell>
          <cell r="C24">
            <v>12.6</v>
          </cell>
          <cell r="E24">
            <v>3.3000000000000003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ปริมาณของเสีย-มกราคม"/>
      <sheetName val="2.ปริมาณของเสีย-กุมภาพันธ์"/>
      <sheetName val="3.ปริมาณของเสีย-มีนาคม"/>
      <sheetName val="แบบบันทึกปริมาณขยะรายเดือน"/>
      <sheetName val="คำนวณ%"/>
      <sheetName val="แบบบันทึกรายการขยะที่ไม่ถูกถัง"/>
      <sheetName val="แบบตรวจสอบสภาพถังดักไขมัน"/>
      <sheetName val="แบบบันทึกตักคราบไขมัน"/>
    </sheetNames>
    <sheetDataSet>
      <sheetData sheetId="0"/>
      <sheetData sheetId="1"/>
      <sheetData sheetId="2"/>
      <sheetData sheetId="3"/>
      <sheetData sheetId="4">
        <row r="3">
          <cell r="B3">
            <v>5.4</v>
          </cell>
          <cell r="C3">
            <v>9.1999999999999993</v>
          </cell>
          <cell r="D3">
            <v>3.4000000000000004</v>
          </cell>
        </row>
        <row r="4">
          <cell r="B4">
            <v>0</v>
          </cell>
          <cell r="C4">
            <v>0</v>
          </cell>
          <cell r="D4">
            <v>0</v>
          </cell>
        </row>
        <row r="5">
          <cell r="B5">
            <v>1.5999999999999999</v>
          </cell>
          <cell r="C5">
            <v>1.4</v>
          </cell>
          <cell r="D5">
            <v>0</v>
          </cell>
        </row>
        <row r="6">
          <cell r="B6">
            <v>17.3</v>
          </cell>
          <cell r="C6">
            <v>14.2</v>
          </cell>
          <cell r="D6">
            <v>4.6999999999999993</v>
          </cell>
        </row>
        <row r="7">
          <cell r="B7">
            <v>5.3999999999999995</v>
          </cell>
          <cell r="C7">
            <v>12.899999999999999</v>
          </cell>
          <cell r="D7">
            <v>1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ปริมาณของเสีย-มกราคม"/>
      <sheetName val="2.ปริมาณของเสีย-กุมภาพันธ์"/>
      <sheetName val="3.ปริมาณของเสีย-มีนาคม"/>
      <sheetName val="แบบบันทึกปริมาณขยะรายเดือน"/>
      <sheetName val="คำนวณ%"/>
      <sheetName val="แบบบันทึกรายการขยะที่ไม่ถูกถัง"/>
      <sheetName val="แบบตรวจสอบสภาพถังดักไขมัน"/>
      <sheetName val="แบบบันทึกตักคราบไขมัน"/>
    </sheetNames>
    <sheetDataSet>
      <sheetData sheetId="0"/>
      <sheetData sheetId="1"/>
      <sheetData sheetId="2"/>
      <sheetData sheetId="3"/>
      <sheetData sheetId="4">
        <row r="3">
          <cell r="B3">
            <v>12.700000000000001</v>
          </cell>
          <cell r="C3">
            <v>0</v>
          </cell>
          <cell r="D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9.3000000000000007</v>
          </cell>
          <cell r="C6">
            <v>3.2</v>
          </cell>
          <cell r="D6">
            <v>1.6</v>
          </cell>
        </row>
        <row r="7">
          <cell r="B7">
            <v>33.799999999999997</v>
          </cell>
          <cell r="C7">
            <v>36.799999999999997</v>
          </cell>
          <cell r="D7">
            <v>27.6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518-D30E-49C7-81EE-81429E2D73FF}">
  <sheetPr>
    <tabColor rgb="FFFF0000"/>
  </sheetPr>
  <dimension ref="A1:N88"/>
  <sheetViews>
    <sheetView topLeftCell="A5" zoomScaleNormal="100" zoomScalePageLayoutView="80" workbookViewId="0">
      <selection sqref="A1:N1"/>
    </sheetView>
  </sheetViews>
  <sheetFormatPr defaultRowHeight="15"/>
  <cols>
    <col min="1" max="1" width="43.42578125" style="14" customWidth="1"/>
    <col min="2" max="2" width="7" style="14" customWidth="1"/>
    <col min="3" max="3" width="6.7109375" style="14" customWidth="1"/>
    <col min="4" max="4" width="9.5703125" style="14" customWidth="1"/>
    <col min="5" max="5" width="9.140625" style="14" customWidth="1"/>
    <col min="6" max="13" width="7.85546875" style="14" customWidth="1"/>
    <col min="14" max="14" width="14.42578125" style="14" customWidth="1"/>
  </cols>
  <sheetData>
    <row r="1" spans="1:14" ht="38.2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4">
      <c r="A2" s="102" t="s">
        <v>1</v>
      </c>
      <c r="B2" s="104" t="s">
        <v>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 t="s">
        <v>3</v>
      </c>
    </row>
    <row r="3" spans="1:14" ht="24">
      <c r="A3" s="103"/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04"/>
    </row>
    <row r="4" spans="1:14" ht="24.75" customHeight="1">
      <c r="A4" s="105" t="s">
        <v>16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 ht="42" customHeight="1">
      <c r="A5" s="39" t="s">
        <v>17</v>
      </c>
      <c r="B5" s="18">
        <v>225</v>
      </c>
      <c r="C5" s="18">
        <v>252</v>
      </c>
      <c r="D5" s="18">
        <v>250</v>
      </c>
      <c r="E5" s="18">
        <v>140</v>
      </c>
      <c r="F5" s="18">
        <v>215</v>
      </c>
      <c r="G5" s="18">
        <v>216.5</v>
      </c>
      <c r="H5" s="18">
        <v>195</v>
      </c>
      <c r="I5" s="18">
        <v>230</v>
      </c>
      <c r="J5" s="18">
        <v>299</v>
      </c>
      <c r="K5" s="18">
        <v>210</v>
      </c>
      <c r="L5" s="18">
        <v>205</v>
      </c>
      <c r="M5" s="18">
        <v>170</v>
      </c>
      <c r="N5" s="40">
        <f>SUM(B5:M5)</f>
        <v>2607.5</v>
      </c>
    </row>
    <row r="6" spans="1:14" ht="38.25" customHeight="1">
      <c r="A6" s="39" t="s">
        <v>18</v>
      </c>
      <c r="B6" s="18">
        <v>7.3</v>
      </c>
      <c r="C6" s="18">
        <v>11</v>
      </c>
      <c r="D6" s="18">
        <v>10.6</v>
      </c>
      <c r="E6" s="18">
        <v>6.7</v>
      </c>
      <c r="F6" s="18">
        <v>10.9</v>
      </c>
      <c r="G6" s="18">
        <v>9.3000000000000007</v>
      </c>
      <c r="H6" s="18">
        <v>13.5</v>
      </c>
      <c r="I6" s="18">
        <v>10.5</v>
      </c>
      <c r="J6" s="18">
        <v>8.3000000000000007</v>
      </c>
      <c r="K6" s="18">
        <v>7.5</v>
      </c>
      <c r="L6" s="18">
        <v>8.4</v>
      </c>
      <c r="M6" s="18">
        <v>6.2</v>
      </c>
      <c r="N6" s="40">
        <f t="shared" ref="N6:N19" si="0">SUM(B6:M6)</f>
        <v>110.2</v>
      </c>
    </row>
    <row r="7" spans="1:14" ht="37.5" customHeight="1">
      <c r="A7" s="39" t="s">
        <v>19</v>
      </c>
      <c r="B7" s="18">
        <v>36</v>
      </c>
      <c r="C7" s="18">
        <v>30</v>
      </c>
      <c r="D7" s="18">
        <v>20.5</v>
      </c>
      <c r="E7" s="18">
        <v>17</v>
      </c>
      <c r="F7" s="18">
        <v>28.5</v>
      </c>
      <c r="G7" s="18">
        <v>32</v>
      </c>
      <c r="H7" s="18">
        <v>29</v>
      </c>
      <c r="I7" s="18">
        <v>27.5</v>
      </c>
      <c r="J7" s="18">
        <v>31</v>
      </c>
      <c r="K7" s="18">
        <v>33</v>
      </c>
      <c r="L7" s="18">
        <v>35</v>
      </c>
      <c r="M7" s="18">
        <v>29.5</v>
      </c>
      <c r="N7" s="40">
        <f t="shared" si="0"/>
        <v>349</v>
      </c>
    </row>
    <row r="8" spans="1:14" ht="44.25" customHeight="1">
      <c r="A8" s="39" t="s">
        <v>20</v>
      </c>
      <c r="B8" s="18">
        <v>54</v>
      </c>
      <c r="C8" s="18">
        <v>43</v>
      </c>
      <c r="D8" s="18">
        <v>37.5</v>
      </c>
      <c r="E8" s="18">
        <v>33</v>
      </c>
      <c r="F8" s="18">
        <v>52</v>
      </c>
      <c r="G8" s="18">
        <v>56.5</v>
      </c>
      <c r="H8" s="18">
        <v>57.5</v>
      </c>
      <c r="I8" s="18">
        <v>56</v>
      </c>
      <c r="J8" s="18">
        <v>53.5</v>
      </c>
      <c r="K8" s="18">
        <v>51</v>
      </c>
      <c r="L8" s="18">
        <v>49.5</v>
      </c>
      <c r="M8" s="18">
        <v>42.5</v>
      </c>
      <c r="N8" s="40">
        <f t="shared" si="0"/>
        <v>586</v>
      </c>
    </row>
    <row r="9" spans="1:14" ht="43.5" customHeight="1">
      <c r="A9" s="39" t="s">
        <v>21</v>
      </c>
      <c r="B9" s="18">
        <v>48</v>
      </c>
      <c r="C9" s="18">
        <v>40</v>
      </c>
      <c r="D9" s="18">
        <v>31</v>
      </c>
      <c r="E9" s="18">
        <v>28</v>
      </c>
      <c r="F9" s="18">
        <v>47</v>
      </c>
      <c r="G9" s="18">
        <v>52</v>
      </c>
      <c r="H9" s="18">
        <v>61</v>
      </c>
      <c r="I9" s="18">
        <v>58</v>
      </c>
      <c r="J9" s="18">
        <v>42</v>
      </c>
      <c r="K9" s="18">
        <v>59</v>
      </c>
      <c r="L9" s="18">
        <v>39</v>
      </c>
      <c r="M9" s="18">
        <v>42</v>
      </c>
      <c r="N9" s="40">
        <f>SUM(B9:M9)</f>
        <v>547</v>
      </c>
    </row>
    <row r="10" spans="1:14" ht="36" customHeight="1">
      <c r="A10" s="39" t="s">
        <v>22</v>
      </c>
      <c r="B10" s="18">
        <v>0.3</v>
      </c>
      <c r="C10" s="18">
        <v>0.4</v>
      </c>
      <c r="D10" s="18">
        <v>0.5</v>
      </c>
      <c r="E10" s="18">
        <v>0.3</v>
      </c>
      <c r="F10" s="18">
        <v>0.5</v>
      </c>
      <c r="G10" s="18">
        <v>0.7</v>
      </c>
      <c r="H10" s="18">
        <v>0.4</v>
      </c>
      <c r="I10" s="18">
        <v>0.2</v>
      </c>
      <c r="J10" s="18">
        <v>0.3</v>
      </c>
      <c r="K10" s="18">
        <v>0.5</v>
      </c>
      <c r="L10" s="18">
        <v>0.4</v>
      </c>
      <c r="M10" s="18">
        <v>0.9</v>
      </c>
      <c r="N10" s="40">
        <f t="shared" si="0"/>
        <v>5.4</v>
      </c>
    </row>
    <row r="11" spans="1:14" ht="24.75" customHeight="1">
      <c r="A11" s="39" t="s">
        <v>23</v>
      </c>
      <c r="B11" s="18">
        <v>7</v>
      </c>
      <c r="C11" s="18">
        <v>4.9000000000000004</v>
      </c>
      <c r="D11" s="18">
        <v>7.3</v>
      </c>
      <c r="E11" s="18">
        <v>4</v>
      </c>
      <c r="F11" s="18">
        <v>4.9000000000000004</v>
      </c>
      <c r="G11" s="18">
        <v>26</v>
      </c>
      <c r="H11" s="18">
        <v>13</v>
      </c>
      <c r="I11" s="18">
        <v>26</v>
      </c>
      <c r="J11" s="18">
        <v>24</v>
      </c>
      <c r="K11" s="18">
        <v>11</v>
      </c>
      <c r="L11" s="18">
        <v>17</v>
      </c>
      <c r="M11" s="18">
        <v>2.9</v>
      </c>
      <c r="N11" s="40">
        <f t="shared" si="0"/>
        <v>148</v>
      </c>
    </row>
    <row r="12" spans="1:14" ht="24.75" customHeight="1">
      <c r="A12" s="39" t="s">
        <v>24</v>
      </c>
      <c r="B12" s="18">
        <v>15</v>
      </c>
      <c r="C12" s="18">
        <v>20</v>
      </c>
      <c r="D12" s="18">
        <v>18</v>
      </c>
      <c r="E12" s="18">
        <v>21</v>
      </c>
      <c r="F12" s="18">
        <v>18</v>
      </c>
      <c r="G12" s="18">
        <v>19</v>
      </c>
      <c r="H12" s="18">
        <v>22</v>
      </c>
      <c r="I12" s="18">
        <v>20</v>
      </c>
      <c r="J12" s="18">
        <v>21</v>
      </c>
      <c r="K12" s="18">
        <v>23</v>
      </c>
      <c r="L12" s="18">
        <v>24</v>
      </c>
      <c r="M12" s="18">
        <v>19</v>
      </c>
      <c r="N12" s="40">
        <f t="shared" si="0"/>
        <v>240</v>
      </c>
    </row>
    <row r="13" spans="1:14" ht="24.75" customHeight="1">
      <c r="A13" s="39" t="s">
        <v>25</v>
      </c>
      <c r="B13" s="18">
        <v>5.8</v>
      </c>
      <c r="C13" s="18">
        <v>10</v>
      </c>
      <c r="D13" s="18">
        <v>4.9000000000000004</v>
      </c>
      <c r="E13" s="18">
        <v>14</v>
      </c>
      <c r="F13" s="18">
        <v>4.5999999999999996</v>
      </c>
      <c r="G13" s="18">
        <v>11</v>
      </c>
      <c r="H13" s="18">
        <v>12.3</v>
      </c>
      <c r="I13" s="18">
        <v>16</v>
      </c>
      <c r="J13" s="18">
        <v>4.9000000000000004</v>
      </c>
      <c r="K13" s="18">
        <v>14.2</v>
      </c>
      <c r="L13" s="18">
        <v>9.1999999999999993</v>
      </c>
      <c r="M13" s="18">
        <v>8.6</v>
      </c>
      <c r="N13" s="40">
        <f t="shared" si="0"/>
        <v>115.50000000000001</v>
      </c>
    </row>
    <row r="14" spans="1:14" ht="24.75" customHeight="1">
      <c r="A14" s="39" t="s">
        <v>26</v>
      </c>
      <c r="B14" s="18">
        <v>2.5</v>
      </c>
      <c r="C14" s="18">
        <v>4.9000000000000004</v>
      </c>
      <c r="D14" s="18">
        <v>4.0999999999999996</v>
      </c>
      <c r="E14" s="18">
        <v>6.2</v>
      </c>
      <c r="F14" s="18">
        <v>4</v>
      </c>
      <c r="G14" s="18">
        <v>5.6</v>
      </c>
      <c r="H14" s="18">
        <v>4.7</v>
      </c>
      <c r="I14" s="18">
        <v>5.9</v>
      </c>
      <c r="J14" s="18">
        <v>4.0999999999999996</v>
      </c>
      <c r="K14" s="18">
        <v>2.5</v>
      </c>
      <c r="L14" s="18">
        <v>4.2</v>
      </c>
      <c r="M14" s="18">
        <v>1.9</v>
      </c>
      <c r="N14" s="40">
        <f t="shared" si="0"/>
        <v>50.6</v>
      </c>
    </row>
    <row r="15" spans="1:14" ht="24.75" customHeight="1">
      <c r="A15" s="39" t="s">
        <v>27</v>
      </c>
      <c r="B15" s="18">
        <v>11</v>
      </c>
      <c r="C15" s="18">
        <v>14</v>
      </c>
      <c r="D15" s="18">
        <v>7.6</v>
      </c>
      <c r="E15" s="18">
        <v>4.2</v>
      </c>
      <c r="F15" s="18">
        <v>7.9</v>
      </c>
      <c r="G15" s="18">
        <v>28</v>
      </c>
      <c r="H15" s="18">
        <v>26</v>
      </c>
      <c r="I15" s="18">
        <v>24</v>
      </c>
      <c r="J15" s="18">
        <v>19</v>
      </c>
      <c r="K15" s="18">
        <v>18</v>
      </c>
      <c r="L15" s="18">
        <v>12</v>
      </c>
      <c r="M15" s="18">
        <v>10</v>
      </c>
      <c r="N15" s="40">
        <f t="shared" si="0"/>
        <v>181.7</v>
      </c>
    </row>
    <row r="16" spans="1:14" ht="24.75" customHeight="1">
      <c r="A16" s="39" t="s">
        <v>28</v>
      </c>
      <c r="B16" s="18">
        <v>1416</v>
      </c>
      <c r="C16" s="18">
        <v>1608</v>
      </c>
      <c r="D16" s="18">
        <v>1344</v>
      </c>
      <c r="E16" s="18">
        <v>220</v>
      </c>
      <c r="F16" s="18">
        <v>290</v>
      </c>
      <c r="G16" s="18">
        <v>1104</v>
      </c>
      <c r="H16" s="18">
        <v>1536</v>
      </c>
      <c r="I16" s="18">
        <v>1464</v>
      </c>
      <c r="J16" s="18">
        <v>1560</v>
      </c>
      <c r="K16" s="18">
        <v>1128</v>
      </c>
      <c r="L16" s="18">
        <v>1344</v>
      </c>
      <c r="M16" s="18">
        <v>1464</v>
      </c>
      <c r="N16" s="40">
        <f t="shared" si="0"/>
        <v>14478</v>
      </c>
    </row>
    <row r="17" spans="1:14" ht="24.75" customHeight="1">
      <c r="A17" s="39" t="s">
        <v>29</v>
      </c>
      <c r="B17" s="41">
        <v>1104</v>
      </c>
      <c r="C17" s="41">
        <v>1008</v>
      </c>
      <c r="D17" s="41">
        <v>1104</v>
      </c>
      <c r="E17" s="41">
        <v>552</v>
      </c>
      <c r="F17" s="41">
        <v>552</v>
      </c>
      <c r="G17" s="41">
        <v>1104</v>
      </c>
      <c r="H17" s="41">
        <v>1080</v>
      </c>
      <c r="I17" s="41">
        <v>1104</v>
      </c>
      <c r="J17" s="41">
        <v>1056</v>
      </c>
      <c r="K17" s="41">
        <v>1104</v>
      </c>
      <c r="L17" s="41">
        <v>1056</v>
      </c>
      <c r="M17" s="41">
        <v>1104</v>
      </c>
      <c r="N17" s="40">
        <f t="shared" si="0"/>
        <v>11928</v>
      </c>
    </row>
    <row r="18" spans="1:14" ht="24.75" customHeight="1">
      <c r="A18" s="39" t="s">
        <v>30</v>
      </c>
      <c r="B18" s="18">
        <v>550</v>
      </c>
      <c r="C18" s="18">
        <v>607</v>
      </c>
      <c r="D18" s="18">
        <v>320</v>
      </c>
      <c r="E18" s="18">
        <v>250</v>
      </c>
      <c r="F18" s="18">
        <v>248</v>
      </c>
      <c r="G18" s="18">
        <v>480</v>
      </c>
      <c r="H18" s="18">
        <v>635</v>
      </c>
      <c r="I18" s="18">
        <v>690</v>
      </c>
      <c r="J18" s="18">
        <v>576</v>
      </c>
      <c r="K18" s="18">
        <v>405</v>
      </c>
      <c r="L18" s="18">
        <v>586</v>
      </c>
      <c r="M18" s="18">
        <v>549</v>
      </c>
      <c r="N18" s="40">
        <f t="shared" si="0"/>
        <v>5896</v>
      </c>
    </row>
    <row r="19" spans="1:14" ht="24.75" customHeight="1">
      <c r="A19" s="39" t="s">
        <v>31</v>
      </c>
      <c r="B19" s="18">
        <v>605</v>
      </c>
      <c r="C19" s="18">
        <v>587</v>
      </c>
      <c r="D19" s="18">
        <v>280</v>
      </c>
      <c r="E19" s="18">
        <v>128</v>
      </c>
      <c r="F19" s="18">
        <v>156</v>
      </c>
      <c r="G19" s="18">
        <v>489</v>
      </c>
      <c r="H19" s="18">
        <v>598</v>
      </c>
      <c r="I19" s="18">
        <v>602</v>
      </c>
      <c r="J19" s="18">
        <v>570</v>
      </c>
      <c r="K19" s="18">
        <v>548</v>
      </c>
      <c r="L19" s="18">
        <v>569</v>
      </c>
      <c r="M19" s="18">
        <v>594</v>
      </c>
      <c r="N19" s="40">
        <f t="shared" si="0"/>
        <v>5726</v>
      </c>
    </row>
    <row r="20" spans="1:14" ht="24.75" customHeight="1">
      <c r="A20" s="42" t="s">
        <v>32</v>
      </c>
      <c r="B20" s="18">
        <f>SUM(B5:B19)</f>
        <v>4086.9</v>
      </c>
      <c r="C20" s="18">
        <f t="shared" ref="C20:M20" si="1">SUM(C5:C19)</f>
        <v>4240.2</v>
      </c>
      <c r="D20" s="18">
        <f t="shared" si="1"/>
        <v>3440</v>
      </c>
      <c r="E20" s="18">
        <f t="shared" si="1"/>
        <v>1424.4</v>
      </c>
      <c r="F20" s="18">
        <f t="shared" si="1"/>
        <v>1639.3</v>
      </c>
      <c r="G20" s="18">
        <f t="shared" si="1"/>
        <v>3633.6</v>
      </c>
      <c r="H20" s="18">
        <f t="shared" si="1"/>
        <v>4283.3999999999996</v>
      </c>
      <c r="I20" s="18">
        <f t="shared" si="1"/>
        <v>4334.1000000000004</v>
      </c>
      <c r="J20" s="18">
        <f t="shared" si="1"/>
        <v>4269.1000000000004</v>
      </c>
      <c r="K20" s="18">
        <f t="shared" si="1"/>
        <v>3614.7</v>
      </c>
      <c r="L20" s="18">
        <f t="shared" si="1"/>
        <v>3958.7</v>
      </c>
      <c r="M20" s="18">
        <f t="shared" si="1"/>
        <v>4044.5</v>
      </c>
      <c r="N20" s="40">
        <f>SUM(B20:M20)</f>
        <v>42968.899999999987</v>
      </c>
    </row>
    <row r="21" spans="1:14" ht="24.75" customHeight="1">
      <c r="A21" s="98" t="s">
        <v>33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ht="42.75" customHeight="1">
      <c r="A22" s="39" t="s">
        <v>17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0.2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40">
        <f t="shared" ref="N22:N37" si="2">SUM(B22:M22)</f>
        <v>0.2</v>
      </c>
    </row>
    <row r="23" spans="1:14" ht="42.75" customHeight="1">
      <c r="A23" s="39" t="s">
        <v>18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40">
        <f t="shared" si="2"/>
        <v>0</v>
      </c>
    </row>
    <row r="24" spans="1:14" ht="38.25" customHeight="1">
      <c r="A24" s="39" t="s">
        <v>19</v>
      </c>
      <c r="B24" s="18">
        <v>0</v>
      </c>
      <c r="C24" s="18">
        <v>0</v>
      </c>
      <c r="D24" s="18">
        <v>1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18">
        <v>1</v>
      </c>
      <c r="N24" s="40">
        <f t="shared" si="2"/>
        <v>3</v>
      </c>
    </row>
    <row r="25" spans="1:14" ht="41.25" customHeight="1">
      <c r="A25" s="39" t="s">
        <v>20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40">
        <f t="shared" si="2"/>
        <v>0</v>
      </c>
    </row>
    <row r="26" spans="1:14" ht="44.25" customHeight="1">
      <c r="A26" s="39" t="s">
        <v>21</v>
      </c>
      <c r="B26" s="18">
        <v>0</v>
      </c>
      <c r="C26" s="18">
        <v>0</v>
      </c>
      <c r="D26" s="18">
        <v>0</v>
      </c>
      <c r="E26" s="18">
        <v>1</v>
      </c>
      <c r="F26" s="18">
        <v>0</v>
      </c>
      <c r="G26" s="18">
        <v>0</v>
      </c>
      <c r="H26" s="18">
        <v>0</v>
      </c>
      <c r="I26" s="18">
        <v>2</v>
      </c>
      <c r="J26" s="18">
        <v>0</v>
      </c>
      <c r="K26" s="18">
        <v>0</v>
      </c>
      <c r="L26" s="18">
        <v>0</v>
      </c>
      <c r="M26" s="18">
        <v>1</v>
      </c>
      <c r="N26" s="40">
        <f t="shared" si="2"/>
        <v>4</v>
      </c>
    </row>
    <row r="27" spans="1:14" ht="45" customHeight="1">
      <c r="A27" s="39" t="s">
        <v>22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40">
        <f t="shared" si="2"/>
        <v>0</v>
      </c>
    </row>
    <row r="28" spans="1:14" ht="24.75" customHeight="1">
      <c r="A28" s="39" t="s">
        <v>23</v>
      </c>
      <c r="B28" s="18">
        <v>4.2</v>
      </c>
      <c r="C28" s="18">
        <v>5.9</v>
      </c>
      <c r="D28" s="18">
        <v>6.9</v>
      </c>
      <c r="E28" s="18">
        <v>3.3</v>
      </c>
      <c r="F28" s="18">
        <v>5.2</v>
      </c>
      <c r="G28" s="18">
        <v>1.2</v>
      </c>
      <c r="H28" s="18">
        <v>1.9</v>
      </c>
      <c r="I28" s="18">
        <v>2.4</v>
      </c>
      <c r="J28" s="18">
        <v>5.9</v>
      </c>
      <c r="K28" s="18">
        <v>4.2</v>
      </c>
      <c r="L28" s="18">
        <v>3.3</v>
      </c>
      <c r="M28" s="18">
        <v>3.9</v>
      </c>
      <c r="N28" s="40">
        <f t="shared" si="2"/>
        <v>48.3</v>
      </c>
    </row>
    <row r="29" spans="1:14" ht="24.75" customHeight="1">
      <c r="A29" s="39" t="s">
        <v>24</v>
      </c>
      <c r="B29" s="18">
        <v>1.2</v>
      </c>
      <c r="C29" s="18">
        <v>3.6</v>
      </c>
      <c r="D29" s="18">
        <v>2.9</v>
      </c>
      <c r="E29" s="18">
        <v>1.5</v>
      </c>
      <c r="F29" s="18">
        <v>2.9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40">
        <f t="shared" si="2"/>
        <v>12.1</v>
      </c>
    </row>
    <row r="30" spans="1:14" ht="24.75" customHeight="1">
      <c r="A30" s="39" t="s">
        <v>25</v>
      </c>
      <c r="B30" s="18">
        <v>0.6</v>
      </c>
      <c r="C30" s="18">
        <v>0.7</v>
      </c>
      <c r="D30" s="18">
        <v>0.9</v>
      </c>
      <c r="E30" s="18">
        <v>0.25</v>
      </c>
      <c r="F30" s="18">
        <v>0.6</v>
      </c>
      <c r="G30" s="18">
        <v>0.7</v>
      </c>
      <c r="H30" s="18">
        <v>2.6</v>
      </c>
      <c r="I30" s="18">
        <v>3.2</v>
      </c>
      <c r="J30" s="18">
        <v>0.9</v>
      </c>
      <c r="K30" s="18">
        <v>1.2</v>
      </c>
      <c r="L30" s="18">
        <v>0.5</v>
      </c>
      <c r="M30" s="18">
        <v>0.8</v>
      </c>
      <c r="N30" s="40">
        <f t="shared" si="2"/>
        <v>12.950000000000001</v>
      </c>
    </row>
    <row r="31" spans="1:14" ht="24.75" customHeight="1">
      <c r="A31" s="39" t="s">
        <v>26</v>
      </c>
      <c r="B31" s="43">
        <v>0.4</v>
      </c>
      <c r="C31" s="43">
        <v>0.8</v>
      </c>
      <c r="D31" s="43">
        <v>0.6</v>
      </c>
      <c r="E31" s="18">
        <v>4.2</v>
      </c>
      <c r="F31" s="18">
        <v>2.9</v>
      </c>
      <c r="G31" s="18">
        <v>3.4</v>
      </c>
      <c r="H31" s="18">
        <v>0.9</v>
      </c>
      <c r="I31" s="18">
        <v>0.4</v>
      </c>
      <c r="J31" s="18">
        <v>0.5</v>
      </c>
      <c r="K31" s="18">
        <v>0.7</v>
      </c>
      <c r="L31" s="18">
        <v>0.62</v>
      </c>
      <c r="M31" s="18">
        <v>0.39</v>
      </c>
      <c r="N31" s="40">
        <f t="shared" si="2"/>
        <v>15.81</v>
      </c>
    </row>
    <row r="32" spans="1:14" ht="24.75" customHeight="1">
      <c r="A32" s="39" t="s">
        <v>27</v>
      </c>
      <c r="B32" s="18">
        <v>0.9</v>
      </c>
      <c r="C32" s="18">
        <v>0.8</v>
      </c>
      <c r="D32" s="18">
        <v>0.6</v>
      </c>
      <c r="E32" s="18">
        <v>0.7</v>
      </c>
      <c r="F32" s="18">
        <v>0</v>
      </c>
      <c r="G32" s="18">
        <v>0</v>
      </c>
      <c r="H32" s="18">
        <v>0.88</v>
      </c>
      <c r="I32" s="18">
        <v>0</v>
      </c>
      <c r="J32" s="18">
        <v>0</v>
      </c>
      <c r="K32" s="18">
        <v>0.6</v>
      </c>
      <c r="L32" s="18">
        <v>0</v>
      </c>
      <c r="M32" s="18">
        <v>0</v>
      </c>
      <c r="N32" s="40">
        <f t="shared" si="2"/>
        <v>4.4799999999999995</v>
      </c>
    </row>
    <row r="33" spans="1:14" ht="24.75" customHeight="1">
      <c r="A33" s="39" t="s">
        <v>28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4.2</v>
      </c>
      <c r="I33" s="18">
        <v>3</v>
      </c>
      <c r="J33" s="18">
        <v>0</v>
      </c>
      <c r="K33" s="18">
        <v>0</v>
      </c>
      <c r="L33" s="18">
        <v>0</v>
      </c>
      <c r="M33" s="18">
        <v>0</v>
      </c>
      <c r="N33" s="40">
        <f t="shared" si="2"/>
        <v>7.2</v>
      </c>
    </row>
    <row r="34" spans="1:14" ht="24.75" customHeight="1">
      <c r="A34" s="39" t="s">
        <v>29</v>
      </c>
      <c r="B34" s="18">
        <v>0</v>
      </c>
      <c r="C34" s="18">
        <v>0</v>
      </c>
      <c r="D34" s="18">
        <v>0</v>
      </c>
      <c r="E34" s="18">
        <v>0</v>
      </c>
      <c r="F34" s="18">
        <v>2.5</v>
      </c>
      <c r="G34" s="18">
        <v>0</v>
      </c>
      <c r="H34" s="18">
        <v>0</v>
      </c>
      <c r="I34" s="18">
        <v>0</v>
      </c>
      <c r="J34" s="18">
        <v>1.5</v>
      </c>
      <c r="K34" s="18">
        <v>0</v>
      </c>
      <c r="L34" s="18">
        <v>0</v>
      </c>
      <c r="M34" s="18">
        <v>0</v>
      </c>
      <c r="N34" s="40">
        <f t="shared" si="2"/>
        <v>4</v>
      </c>
    </row>
    <row r="35" spans="1:14" ht="24.75" customHeight="1">
      <c r="A35" s="39" t="s">
        <v>30</v>
      </c>
      <c r="B35" s="18">
        <v>0</v>
      </c>
      <c r="C35" s="18">
        <v>0</v>
      </c>
      <c r="D35" s="18">
        <v>0</v>
      </c>
      <c r="E35" s="18">
        <v>0</v>
      </c>
      <c r="F35" s="18">
        <v>1.3</v>
      </c>
      <c r="G35" s="18">
        <v>0</v>
      </c>
      <c r="H35" s="18">
        <v>0</v>
      </c>
      <c r="I35" s="18">
        <v>0</v>
      </c>
      <c r="J35" s="18">
        <v>2.9</v>
      </c>
      <c r="K35" s="18">
        <v>0</v>
      </c>
      <c r="L35" s="18">
        <v>0</v>
      </c>
      <c r="M35" s="18">
        <v>0</v>
      </c>
      <c r="N35" s="40">
        <f t="shared" si="2"/>
        <v>4.2</v>
      </c>
    </row>
    <row r="36" spans="1:14" ht="24.75" customHeight="1">
      <c r="A36" s="39" t="s">
        <v>31</v>
      </c>
      <c r="B36" s="18">
        <v>0</v>
      </c>
      <c r="C36" s="18">
        <v>0</v>
      </c>
      <c r="D36" s="18">
        <v>2</v>
      </c>
      <c r="E36" s="18">
        <v>1</v>
      </c>
      <c r="F36" s="18">
        <v>0</v>
      </c>
      <c r="G36" s="18">
        <v>5</v>
      </c>
      <c r="H36" s="18">
        <v>0</v>
      </c>
      <c r="I36" s="18">
        <v>1</v>
      </c>
      <c r="J36" s="18">
        <v>0</v>
      </c>
      <c r="K36" s="18">
        <v>1</v>
      </c>
      <c r="L36" s="18">
        <v>0</v>
      </c>
      <c r="M36" s="18">
        <v>0</v>
      </c>
      <c r="N36" s="40">
        <f t="shared" si="2"/>
        <v>10</v>
      </c>
    </row>
    <row r="37" spans="1:14" ht="24.75" customHeight="1">
      <c r="A37" s="44" t="s">
        <v>34</v>
      </c>
      <c r="B37" s="45">
        <f>SUM(B22:B36)</f>
        <v>7.3000000000000007</v>
      </c>
      <c r="C37" s="45">
        <f t="shared" ref="C37:M37" si="3">SUM(C22:C36)</f>
        <v>11.8</v>
      </c>
      <c r="D37" s="45">
        <f t="shared" si="3"/>
        <v>14.9</v>
      </c>
      <c r="E37" s="45">
        <f t="shared" si="3"/>
        <v>11.95</v>
      </c>
      <c r="F37" s="45">
        <f t="shared" si="3"/>
        <v>15.4</v>
      </c>
      <c r="G37" s="45">
        <f t="shared" si="3"/>
        <v>10.5</v>
      </c>
      <c r="H37" s="45">
        <f t="shared" si="3"/>
        <v>11.48</v>
      </c>
      <c r="I37" s="45">
        <f t="shared" si="3"/>
        <v>12</v>
      </c>
      <c r="J37" s="45">
        <f t="shared" si="3"/>
        <v>11.700000000000001</v>
      </c>
      <c r="K37" s="45">
        <f t="shared" si="3"/>
        <v>7.7</v>
      </c>
      <c r="L37" s="45">
        <f t="shared" si="3"/>
        <v>4.42</v>
      </c>
      <c r="M37" s="45">
        <f t="shared" si="3"/>
        <v>7.09</v>
      </c>
      <c r="N37" s="40">
        <f t="shared" si="2"/>
        <v>126.24000000000001</v>
      </c>
    </row>
    <row r="38" spans="1:14" ht="24.75" customHeight="1">
      <c r="A38" s="98" t="s">
        <v>35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</row>
    <row r="39" spans="1:14" ht="24.75" customHeight="1">
      <c r="A39" s="39" t="s">
        <v>17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0">
        <f>SUM(B39:M39)</f>
        <v>0</v>
      </c>
    </row>
    <row r="40" spans="1:14" ht="24.75" customHeight="1">
      <c r="A40" s="39" t="s">
        <v>18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0">
        <f t="shared" ref="N40:N53" si="4">SUM(B40:M40)</f>
        <v>0</v>
      </c>
    </row>
    <row r="41" spans="1:14" ht="24.75" customHeight="1">
      <c r="A41" s="39" t="s">
        <v>19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0">
        <f t="shared" si="4"/>
        <v>0</v>
      </c>
    </row>
    <row r="42" spans="1:14" ht="24.75" customHeight="1">
      <c r="A42" s="39" t="s">
        <v>20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0">
        <f t="shared" si="4"/>
        <v>0</v>
      </c>
    </row>
    <row r="43" spans="1:14" ht="24.75" customHeight="1">
      <c r="A43" s="39" t="s">
        <v>21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0">
        <f t="shared" si="4"/>
        <v>0</v>
      </c>
    </row>
    <row r="44" spans="1:14" ht="24.75" customHeight="1">
      <c r="A44" s="39" t="s">
        <v>22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0">
        <f t="shared" si="4"/>
        <v>0</v>
      </c>
    </row>
    <row r="45" spans="1:14" ht="24.75" customHeight="1">
      <c r="A45" s="39" t="s">
        <v>23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0">
        <f t="shared" si="4"/>
        <v>0</v>
      </c>
    </row>
    <row r="46" spans="1:14" ht="24.75" customHeight="1">
      <c r="A46" s="39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0">
        <f t="shared" si="4"/>
        <v>0</v>
      </c>
    </row>
    <row r="47" spans="1:14" ht="24.75" customHeight="1">
      <c r="A47" s="39" t="s">
        <v>25</v>
      </c>
      <c r="B47" s="18"/>
      <c r="C47" s="18"/>
      <c r="D47" s="18"/>
      <c r="E47" s="45"/>
      <c r="F47" s="45"/>
      <c r="G47" s="45"/>
      <c r="H47" s="45"/>
      <c r="I47" s="45"/>
      <c r="J47" s="45"/>
      <c r="K47" s="45"/>
      <c r="L47" s="45"/>
      <c r="M47" s="45"/>
      <c r="N47" s="40">
        <f t="shared" si="4"/>
        <v>0</v>
      </c>
    </row>
    <row r="48" spans="1:14" ht="24.75" customHeight="1">
      <c r="A48" s="39" t="s">
        <v>26</v>
      </c>
      <c r="B48" s="43"/>
      <c r="C48" s="43"/>
      <c r="D48" s="43"/>
      <c r="E48" s="45"/>
      <c r="F48" s="45"/>
      <c r="G48" s="45"/>
      <c r="H48" s="45"/>
      <c r="I48" s="45"/>
      <c r="J48" s="45"/>
      <c r="K48" s="45"/>
      <c r="L48" s="45"/>
      <c r="M48" s="45"/>
      <c r="N48" s="40">
        <f t="shared" si="4"/>
        <v>0</v>
      </c>
    </row>
    <row r="49" spans="1:14" ht="24.75" customHeight="1">
      <c r="A49" s="39" t="s">
        <v>27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0">
        <f t="shared" si="4"/>
        <v>0</v>
      </c>
    </row>
    <row r="50" spans="1:14" ht="24.75" customHeight="1">
      <c r="A50" s="39" t="s">
        <v>28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0">
        <f t="shared" si="4"/>
        <v>0</v>
      </c>
    </row>
    <row r="51" spans="1:14" ht="24.75" customHeight="1">
      <c r="A51" s="39" t="s">
        <v>29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0">
        <f t="shared" si="4"/>
        <v>0</v>
      </c>
    </row>
    <row r="52" spans="1:14" ht="24.75" customHeight="1">
      <c r="A52" s="39" t="s">
        <v>30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0">
        <f t="shared" si="4"/>
        <v>0</v>
      </c>
    </row>
    <row r="53" spans="1:14" ht="24.75" customHeight="1">
      <c r="A53" s="39" t="s">
        <v>31</v>
      </c>
      <c r="B53" s="43"/>
      <c r="C53" s="43"/>
      <c r="D53" s="43"/>
      <c r="E53" s="45"/>
      <c r="F53" s="45"/>
      <c r="G53" s="45"/>
      <c r="H53" s="45"/>
      <c r="I53" s="45"/>
      <c r="J53" s="45"/>
      <c r="K53" s="45"/>
      <c r="L53" s="45"/>
      <c r="M53" s="45"/>
      <c r="N53" s="40">
        <f t="shared" si="4"/>
        <v>0</v>
      </c>
    </row>
    <row r="54" spans="1:14" ht="24.75" customHeight="1">
      <c r="A54" s="46" t="s">
        <v>36</v>
      </c>
      <c r="B54" s="45">
        <f>SUM(B39:B53)</f>
        <v>0</v>
      </c>
      <c r="C54" s="45">
        <f t="shared" ref="C54:M54" si="5">SUM(C39:C53)</f>
        <v>0</v>
      </c>
      <c r="D54" s="45">
        <f t="shared" si="5"/>
        <v>0</v>
      </c>
      <c r="E54" s="45">
        <f t="shared" si="5"/>
        <v>0</v>
      </c>
      <c r="F54" s="45">
        <f t="shared" si="5"/>
        <v>0</v>
      </c>
      <c r="G54" s="45">
        <f t="shared" si="5"/>
        <v>0</v>
      </c>
      <c r="H54" s="45">
        <f t="shared" si="5"/>
        <v>0</v>
      </c>
      <c r="I54" s="45">
        <f t="shared" si="5"/>
        <v>0</v>
      </c>
      <c r="J54" s="45">
        <f t="shared" si="5"/>
        <v>0</v>
      </c>
      <c r="K54" s="45">
        <f t="shared" si="5"/>
        <v>0</v>
      </c>
      <c r="L54" s="45">
        <f t="shared" si="5"/>
        <v>0</v>
      </c>
      <c r="M54" s="45">
        <f t="shared" si="5"/>
        <v>0</v>
      </c>
      <c r="N54" s="45">
        <f>SUM(N39:N53)</f>
        <v>0</v>
      </c>
    </row>
    <row r="55" spans="1:14" ht="24.75" customHeight="1">
      <c r="A55" s="98" t="s">
        <v>37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00"/>
    </row>
    <row r="56" spans="1:14" ht="42" customHeight="1">
      <c r="A56" s="39" t="s">
        <v>17</v>
      </c>
      <c r="B56" s="18">
        <v>8</v>
      </c>
      <c r="C56" s="18">
        <v>2.5</v>
      </c>
      <c r="D56" s="18">
        <v>3</v>
      </c>
      <c r="E56" s="18">
        <v>3</v>
      </c>
      <c r="F56" s="18">
        <v>4.3</v>
      </c>
      <c r="G56" s="18">
        <v>2.5</v>
      </c>
      <c r="H56" s="18">
        <v>2.5</v>
      </c>
      <c r="I56" s="18">
        <v>6.4</v>
      </c>
      <c r="J56" s="18">
        <v>3.1999999999999997</v>
      </c>
      <c r="K56" s="18">
        <v>2</v>
      </c>
      <c r="L56" s="18">
        <v>2.9</v>
      </c>
      <c r="M56" s="18">
        <v>1.5</v>
      </c>
      <c r="N56" s="40">
        <f>SUM(B56:M56)</f>
        <v>41.800000000000004</v>
      </c>
    </row>
    <row r="57" spans="1:14" ht="42" customHeight="1">
      <c r="A57" s="39" t="s">
        <v>18</v>
      </c>
      <c r="B57" s="18">
        <v>4</v>
      </c>
      <c r="C57" s="18">
        <v>4</v>
      </c>
      <c r="D57" s="18">
        <v>3</v>
      </c>
      <c r="E57" s="18">
        <v>7</v>
      </c>
      <c r="F57" s="18">
        <v>4</v>
      </c>
      <c r="G57" s="18">
        <v>4</v>
      </c>
      <c r="H57" s="18">
        <v>6</v>
      </c>
      <c r="I57" s="18">
        <v>4</v>
      </c>
      <c r="J57" s="18">
        <v>6</v>
      </c>
      <c r="K57" s="18">
        <v>2</v>
      </c>
      <c r="L57" s="18">
        <v>4</v>
      </c>
      <c r="M57" s="18">
        <v>4</v>
      </c>
      <c r="N57" s="40">
        <f t="shared" ref="N57:N71" si="6">SUM(B57:M57)</f>
        <v>52</v>
      </c>
    </row>
    <row r="58" spans="1:14" ht="42" customHeight="1">
      <c r="A58" s="39" t="s">
        <v>19</v>
      </c>
      <c r="B58" s="18">
        <v>8</v>
      </c>
      <c r="C58" s="18">
        <v>9</v>
      </c>
      <c r="D58" s="18">
        <v>2</v>
      </c>
      <c r="E58" s="18">
        <v>10</v>
      </c>
      <c r="F58" s="18">
        <v>5.5</v>
      </c>
      <c r="G58" s="18">
        <v>15.5</v>
      </c>
      <c r="H58" s="18">
        <v>5</v>
      </c>
      <c r="I58" s="18">
        <v>10.5</v>
      </c>
      <c r="J58" s="18">
        <v>2.5</v>
      </c>
      <c r="K58" s="18">
        <v>20.5</v>
      </c>
      <c r="L58" s="18">
        <v>3.5</v>
      </c>
      <c r="M58" s="18">
        <v>12.5</v>
      </c>
      <c r="N58" s="40">
        <f t="shared" si="6"/>
        <v>104.5</v>
      </c>
    </row>
    <row r="59" spans="1:14" ht="45" customHeight="1">
      <c r="A59" s="39" t="s">
        <v>20</v>
      </c>
      <c r="B59" s="18">
        <v>31</v>
      </c>
      <c r="C59" s="18">
        <v>24</v>
      </c>
      <c r="D59" s="18">
        <v>31</v>
      </c>
      <c r="E59" s="18">
        <v>27.5</v>
      </c>
      <c r="F59" s="18">
        <v>29</v>
      </c>
      <c r="G59" s="18">
        <v>30.5</v>
      </c>
      <c r="H59" s="18">
        <v>29</v>
      </c>
      <c r="I59" s="18">
        <v>32</v>
      </c>
      <c r="J59" s="18">
        <v>25</v>
      </c>
      <c r="K59" s="18">
        <v>28.5</v>
      </c>
      <c r="L59" s="18">
        <v>31</v>
      </c>
      <c r="M59" s="18">
        <v>51.5</v>
      </c>
      <c r="N59" s="40">
        <f t="shared" si="6"/>
        <v>370</v>
      </c>
    </row>
    <row r="60" spans="1:14" ht="41.25" customHeight="1">
      <c r="A60" s="39" t="s">
        <v>21</v>
      </c>
      <c r="B60" s="18">
        <v>27</v>
      </c>
      <c r="C60" s="18">
        <v>23</v>
      </c>
      <c r="D60" s="18">
        <v>24</v>
      </c>
      <c r="E60" s="18">
        <v>25</v>
      </c>
      <c r="F60" s="18">
        <v>24</v>
      </c>
      <c r="G60" s="18">
        <v>29</v>
      </c>
      <c r="H60" s="18">
        <v>29</v>
      </c>
      <c r="I60" s="18">
        <v>25</v>
      </c>
      <c r="J60" s="18">
        <v>22</v>
      </c>
      <c r="K60" s="18">
        <v>21</v>
      </c>
      <c r="L60" s="18">
        <v>25</v>
      </c>
      <c r="M60" s="18">
        <v>32</v>
      </c>
      <c r="N60" s="40">
        <f t="shared" si="6"/>
        <v>306</v>
      </c>
    </row>
    <row r="61" spans="1:14" ht="45" customHeight="1">
      <c r="A61" s="39" t="s">
        <v>22</v>
      </c>
      <c r="B61" s="18">
        <v>0.1</v>
      </c>
      <c r="C61" s="18">
        <v>0</v>
      </c>
      <c r="D61" s="18">
        <v>0.2</v>
      </c>
      <c r="E61" s="18">
        <v>0</v>
      </c>
      <c r="F61" s="18">
        <v>0.1</v>
      </c>
      <c r="G61" s="18">
        <v>0</v>
      </c>
      <c r="H61" s="18">
        <v>0.2</v>
      </c>
      <c r="I61" s="18">
        <v>0.3</v>
      </c>
      <c r="J61" s="18">
        <v>0</v>
      </c>
      <c r="K61" s="18">
        <v>0</v>
      </c>
      <c r="L61" s="18">
        <v>0.1</v>
      </c>
      <c r="M61" s="18">
        <v>0.2</v>
      </c>
      <c r="N61" s="40">
        <f t="shared" si="6"/>
        <v>1.2000000000000002</v>
      </c>
    </row>
    <row r="62" spans="1:14" ht="24.75" customHeight="1">
      <c r="A62" s="39" t="s">
        <v>23</v>
      </c>
      <c r="B62" s="18">
        <v>2.2999999999999998</v>
      </c>
      <c r="C62" s="18">
        <v>0</v>
      </c>
      <c r="D62" s="18">
        <v>0.5</v>
      </c>
      <c r="E62" s="18">
        <v>0.9</v>
      </c>
      <c r="F62" s="18">
        <v>0</v>
      </c>
      <c r="G62" s="18">
        <v>6.9</v>
      </c>
      <c r="H62" s="18">
        <v>4.5999999999999996</v>
      </c>
      <c r="I62" s="18">
        <v>2.5</v>
      </c>
      <c r="J62" s="18">
        <v>0</v>
      </c>
      <c r="K62" s="18">
        <v>0</v>
      </c>
      <c r="L62" s="18">
        <v>1.7</v>
      </c>
      <c r="M62" s="18">
        <v>0.3</v>
      </c>
      <c r="N62" s="40">
        <f t="shared" si="6"/>
        <v>19.7</v>
      </c>
    </row>
    <row r="63" spans="1:14" ht="24.75" customHeight="1">
      <c r="A63" s="39" t="s">
        <v>24</v>
      </c>
      <c r="B63" s="18">
        <v>34</v>
      </c>
      <c r="C63" s="18">
        <v>34</v>
      </c>
      <c r="D63" s="18">
        <v>27</v>
      </c>
      <c r="E63" s="18">
        <v>25</v>
      </c>
      <c r="F63" s="18">
        <v>21</v>
      </c>
      <c r="G63" s="18">
        <v>16</v>
      </c>
      <c r="H63" s="18">
        <v>21.5</v>
      </c>
      <c r="I63" s="18">
        <v>18</v>
      </c>
      <c r="J63" s="18">
        <v>15.5</v>
      </c>
      <c r="K63" s="18">
        <v>17</v>
      </c>
      <c r="L63" s="18">
        <v>18</v>
      </c>
      <c r="M63" s="18">
        <v>21</v>
      </c>
      <c r="N63" s="40">
        <f t="shared" si="6"/>
        <v>268</v>
      </c>
    </row>
    <row r="64" spans="1:14" ht="24.75" customHeight="1">
      <c r="A64" s="39" t="s">
        <v>25</v>
      </c>
      <c r="B64" s="18">
        <v>1.5</v>
      </c>
      <c r="C64" s="18">
        <v>0.9</v>
      </c>
      <c r="D64" s="18">
        <v>0</v>
      </c>
      <c r="E64" s="18">
        <v>0</v>
      </c>
      <c r="F64" s="18">
        <v>0.7</v>
      </c>
      <c r="G64" s="18">
        <v>0.5</v>
      </c>
      <c r="H64" s="18">
        <v>0</v>
      </c>
      <c r="I64" s="18">
        <v>0</v>
      </c>
      <c r="J64" s="18">
        <v>0.9</v>
      </c>
      <c r="K64" s="18">
        <v>1.97</v>
      </c>
      <c r="L64" s="18">
        <v>2.5</v>
      </c>
      <c r="M64" s="18">
        <v>0</v>
      </c>
      <c r="N64" s="40">
        <f t="shared" si="6"/>
        <v>8.9699999999999989</v>
      </c>
    </row>
    <row r="65" spans="1:14" ht="24.75" customHeight="1">
      <c r="A65" s="39" t="s">
        <v>26</v>
      </c>
      <c r="B65" s="18">
        <v>1.8</v>
      </c>
      <c r="C65" s="18">
        <v>0</v>
      </c>
      <c r="D65" s="18">
        <v>0</v>
      </c>
      <c r="E65" s="18">
        <v>0</v>
      </c>
      <c r="F65" s="18">
        <v>4.9000000000000004</v>
      </c>
      <c r="G65" s="18">
        <v>6.4</v>
      </c>
      <c r="H65" s="18">
        <v>5.2</v>
      </c>
      <c r="I65" s="18">
        <v>0</v>
      </c>
      <c r="J65" s="18">
        <v>0</v>
      </c>
      <c r="K65" s="18">
        <v>5.7</v>
      </c>
      <c r="L65" s="18">
        <v>2.2999999999999998</v>
      </c>
      <c r="M65" s="18">
        <v>0.8</v>
      </c>
      <c r="N65" s="40">
        <f t="shared" si="6"/>
        <v>27.1</v>
      </c>
    </row>
    <row r="66" spans="1:14" ht="24.75" customHeight="1">
      <c r="A66" s="39" t="s">
        <v>27</v>
      </c>
      <c r="B66" s="18">
        <v>4.5</v>
      </c>
      <c r="C66" s="18">
        <v>2</v>
      </c>
      <c r="D66" s="18">
        <v>0.5</v>
      </c>
      <c r="E66" s="18">
        <v>1</v>
      </c>
      <c r="F66" s="18">
        <v>0</v>
      </c>
      <c r="G66" s="18">
        <v>4</v>
      </c>
      <c r="H66" s="18">
        <v>1</v>
      </c>
      <c r="I66" s="18">
        <v>2</v>
      </c>
      <c r="J66" s="18">
        <v>3.5</v>
      </c>
      <c r="K66" s="18">
        <v>1.5</v>
      </c>
      <c r="L66" s="18">
        <v>0</v>
      </c>
      <c r="M66" s="18">
        <v>8.5</v>
      </c>
      <c r="N66" s="40">
        <f t="shared" si="6"/>
        <v>28.5</v>
      </c>
    </row>
    <row r="67" spans="1:14" ht="24.75" customHeight="1">
      <c r="A67" s="39" t="s">
        <v>28</v>
      </c>
      <c r="B67" s="18">
        <v>18</v>
      </c>
      <c r="C67" s="18">
        <v>11.5</v>
      </c>
      <c r="D67" s="18">
        <v>7.5</v>
      </c>
      <c r="E67" s="18">
        <v>7.5</v>
      </c>
      <c r="F67" s="18">
        <v>4</v>
      </c>
      <c r="G67" s="18">
        <v>18</v>
      </c>
      <c r="H67" s="18">
        <v>19</v>
      </c>
      <c r="I67" s="18">
        <v>18</v>
      </c>
      <c r="J67" s="18">
        <v>21</v>
      </c>
      <c r="K67" s="18">
        <v>21</v>
      </c>
      <c r="L67" s="18">
        <v>11</v>
      </c>
      <c r="M67" s="18">
        <v>19</v>
      </c>
      <c r="N67" s="40">
        <f t="shared" si="6"/>
        <v>175.5</v>
      </c>
    </row>
    <row r="68" spans="1:14" ht="24.75" customHeight="1">
      <c r="A68" s="39" t="s">
        <v>29</v>
      </c>
      <c r="B68" s="18">
        <v>14</v>
      </c>
      <c r="C68" s="18">
        <v>10</v>
      </c>
      <c r="D68" s="18">
        <v>9</v>
      </c>
      <c r="E68" s="18">
        <v>4</v>
      </c>
      <c r="F68" s="18">
        <v>6</v>
      </c>
      <c r="G68" s="18">
        <v>9.5</v>
      </c>
      <c r="H68" s="18">
        <v>8</v>
      </c>
      <c r="I68" s="18">
        <v>7</v>
      </c>
      <c r="J68" s="18">
        <v>7</v>
      </c>
      <c r="K68" s="18">
        <v>5</v>
      </c>
      <c r="L68" s="18">
        <v>7</v>
      </c>
      <c r="M68" s="18">
        <v>8</v>
      </c>
      <c r="N68" s="40">
        <f t="shared" si="6"/>
        <v>94.5</v>
      </c>
    </row>
    <row r="69" spans="1:14" ht="24.75" customHeight="1">
      <c r="A69" s="39" t="s">
        <v>30</v>
      </c>
      <c r="B69" s="18">
        <v>46</v>
      </c>
      <c r="C69" s="18">
        <v>24</v>
      </c>
      <c r="D69" s="18">
        <v>30</v>
      </c>
      <c r="E69" s="18">
        <v>27.5</v>
      </c>
      <c r="F69" s="18">
        <v>25</v>
      </c>
      <c r="G69" s="18">
        <v>36.5</v>
      </c>
      <c r="H69" s="18">
        <v>43</v>
      </c>
      <c r="I69" s="18">
        <v>63</v>
      </c>
      <c r="J69" s="18">
        <v>28.8</v>
      </c>
      <c r="K69" s="18">
        <v>28.8</v>
      </c>
      <c r="L69" s="18">
        <v>32.299999999999997</v>
      </c>
      <c r="M69" s="18">
        <v>384.90000000000003</v>
      </c>
      <c r="N69" s="40">
        <f t="shared" si="6"/>
        <v>769.80000000000007</v>
      </c>
    </row>
    <row r="70" spans="1:14" ht="24.75" customHeight="1">
      <c r="A70" s="39" t="s">
        <v>31</v>
      </c>
      <c r="B70" s="18">
        <v>29</v>
      </c>
      <c r="C70" s="18">
        <v>16</v>
      </c>
      <c r="D70" s="18">
        <v>10</v>
      </c>
      <c r="E70" s="18">
        <v>7.5</v>
      </c>
      <c r="F70" s="18">
        <v>8.5</v>
      </c>
      <c r="G70" s="18">
        <v>16</v>
      </c>
      <c r="H70" s="18">
        <v>25.5</v>
      </c>
      <c r="I70" s="18">
        <v>30</v>
      </c>
      <c r="J70" s="18">
        <v>22</v>
      </c>
      <c r="K70" s="18">
        <v>17.5</v>
      </c>
      <c r="L70" s="18">
        <v>9</v>
      </c>
      <c r="M70" s="18">
        <v>12.5</v>
      </c>
      <c r="N70" s="40">
        <f t="shared" si="6"/>
        <v>203.5</v>
      </c>
    </row>
    <row r="71" spans="1:14" ht="24.75" customHeight="1">
      <c r="A71" s="47" t="s">
        <v>38</v>
      </c>
      <c r="B71" s="18">
        <v>223.2</v>
      </c>
      <c r="C71" s="18">
        <v>160.9</v>
      </c>
      <c r="D71" s="18">
        <v>147.69999999999999</v>
      </c>
      <c r="E71" s="18">
        <v>145.9</v>
      </c>
      <c r="F71" s="18">
        <v>137</v>
      </c>
      <c r="G71" s="18">
        <v>195.3</v>
      </c>
      <c r="H71" s="18">
        <v>199.5</v>
      </c>
      <c r="I71" s="18">
        <v>218.7</v>
      </c>
      <c r="J71" s="18">
        <v>157.4</v>
      </c>
      <c r="K71" s="18">
        <v>172.47</v>
      </c>
      <c r="L71" s="18">
        <v>150.30000000000001</v>
      </c>
      <c r="M71" s="18">
        <v>556.70000000000005</v>
      </c>
      <c r="N71" s="40">
        <f t="shared" si="6"/>
        <v>2465.0700000000002</v>
      </c>
    </row>
    <row r="72" spans="1:14" ht="24.75" customHeight="1">
      <c r="A72" s="98" t="s">
        <v>39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100"/>
    </row>
    <row r="73" spans="1:14" ht="37.5" customHeight="1">
      <c r="A73" s="39" t="s">
        <v>17</v>
      </c>
      <c r="B73" s="18">
        <v>6.3</v>
      </c>
      <c r="C73" s="18">
        <v>5.2</v>
      </c>
      <c r="D73" s="18">
        <v>3.6</v>
      </c>
      <c r="E73" s="18">
        <v>2.5</v>
      </c>
      <c r="F73" s="18">
        <v>1.5</v>
      </c>
      <c r="G73" s="18">
        <v>4.7</v>
      </c>
      <c r="H73" s="18">
        <v>3.6</v>
      </c>
      <c r="I73" s="18">
        <v>2.5</v>
      </c>
      <c r="J73" s="18">
        <v>3.2</v>
      </c>
      <c r="K73" s="18">
        <v>1.5</v>
      </c>
      <c r="L73" s="18">
        <v>1.9</v>
      </c>
      <c r="M73" s="18">
        <v>1.4</v>
      </c>
      <c r="N73" s="40">
        <f>SUM(B73:M73)</f>
        <v>37.9</v>
      </c>
    </row>
    <row r="74" spans="1:14" ht="41.25" customHeight="1">
      <c r="A74" s="39" t="s">
        <v>18</v>
      </c>
      <c r="B74" s="48">
        <v>4.5</v>
      </c>
      <c r="C74" s="48">
        <v>2.5</v>
      </c>
      <c r="D74" s="48">
        <v>3.2</v>
      </c>
      <c r="E74" s="48">
        <v>4.0999999999999996</v>
      </c>
      <c r="F74" s="48">
        <v>5.2</v>
      </c>
      <c r="G74" s="48">
        <v>2.4</v>
      </c>
      <c r="H74" s="48">
        <v>3.3</v>
      </c>
      <c r="I74" s="48">
        <v>4.2</v>
      </c>
      <c r="J74" s="48">
        <v>5.0999999999999996</v>
      </c>
      <c r="K74" s="48">
        <v>3.8</v>
      </c>
      <c r="L74" s="48">
        <v>2.2000000000000002</v>
      </c>
      <c r="M74" s="48">
        <v>4.5</v>
      </c>
      <c r="N74" s="40">
        <f t="shared" ref="N74:N88" si="7">SUM(B74:M74)</f>
        <v>45</v>
      </c>
    </row>
    <row r="75" spans="1:14" ht="39.75" customHeight="1">
      <c r="A75" s="39" t="s">
        <v>19</v>
      </c>
      <c r="B75" s="48">
        <v>13.2</v>
      </c>
      <c r="C75" s="18">
        <v>8</v>
      </c>
      <c r="D75" s="18">
        <v>4.3</v>
      </c>
      <c r="E75" s="18">
        <v>3.6</v>
      </c>
      <c r="F75" s="18">
        <v>10</v>
      </c>
      <c r="G75" s="18">
        <v>7.6</v>
      </c>
      <c r="H75" s="18">
        <v>12.6</v>
      </c>
      <c r="I75" s="18">
        <v>10.5</v>
      </c>
      <c r="J75" s="18">
        <v>8.4</v>
      </c>
      <c r="K75" s="18">
        <v>15.4</v>
      </c>
      <c r="L75" s="18">
        <v>8.4</v>
      </c>
      <c r="M75" s="18">
        <v>9</v>
      </c>
      <c r="N75" s="40">
        <f t="shared" si="7"/>
        <v>111.00000000000003</v>
      </c>
    </row>
    <row r="76" spans="1:14" ht="42" customHeight="1">
      <c r="A76" s="39" t="s">
        <v>20</v>
      </c>
      <c r="B76" s="48">
        <v>8.4</v>
      </c>
      <c r="C76" s="18">
        <v>7.2</v>
      </c>
      <c r="D76" s="18">
        <v>5</v>
      </c>
      <c r="E76" s="18">
        <v>6.6</v>
      </c>
      <c r="F76" s="18">
        <v>12</v>
      </c>
      <c r="G76" s="18">
        <v>15.2</v>
      </c>
      <c r="H76" s="18">
        <v>10.5</v>
      </c>
      <c r="I76" s="18">
        <v>12.6</v>
      </c>
      <c r="J76" s="18">
        <v>8.4</v>
      </c>
      <c r="K76" s="18">
        <v>9.1999999999999993</v>
      </c>
      <c r="L76" s="18">
        <v>12.4</v>
      </c>
      <c r="M76" s="18">
        <v>9</v>
      </c>
      <c r="N76" s="40">
        <f t="shared" si="7"/>
        <v>116.50000000000001</v>
      </c>
    </row>
    <row r="77" spans="1:14" ht="43.5" customHeight="1">
      <c r="A77" s="39" t="s">
        <v>21</v>
      </c>
      <c r="B77" s="48">
        <v>6.3</v>
      </c>
      <c r="C77" s="18">
        <v>4</v>
      </c>
      <c r="D77" s="18">
        <v>2.1</v>
      </c>
      <c r="E77" s="18">
        <v>3.6</v>
      </c>
      <c r="F77" s="18">
        <v>6</v>
      </c>
      <c r="G77" s="18">
        <v>5.7</v>
      </c>
      <c r="H77" s="18">
        <v>6.3</v>
      </c>
      <c r="I77" s="18">
        <v>8.4</v>
      </c>
      <c r="J77" s="18">
        <v>6.5</v>
      </c>
      <c r="K77" s="18">
        <v>8.4</v>
      </c>
      <c r="L77" s="18">
        <v>7.5</v>
      </c>
      <c r="M77" s="18">
        <v>6.3</v>
      </c>
      <c r="N77" s="40">
        <f t="shared" si="7"/>
        <v>71.099999999999994</v>
      </c>
    </row>
    <row r="78" spans="1:14" ht="34.5" customHeight="1">
      <c r="A78" s="39" t="s">
        <v>22</v>
      </c>
      <c r="B78" s="48">
        <v>0.1</v>
      </c>
      <c r="C78" s="18">
        <v>0.1</v>
      </c>
      <c r="D78" s="18">
        <v>0</v>
      </c>
      <c r="E78" s="18">
        <v>0</v>
      </c>
      <c r="F78" s="18">
        <v>0.1</v>
      </c>
      <c r="G78" s="18">
        <v>0</v>
      </c>
      <c r="H78" s="18">
        <v>0.1</v>
      </c>
      <c r="I78" s="18">
        <v>0.1</v>
      </c>
      <c r="J78" s="18">
        <v>0</v>
      </c>
      <c r="K78" s="18">
        <v>0.2</v>
      </c>
      <c r="L78" s="18">
        <v>0.1</v>
      </c>
      <c r="M78" s="18">
        <v>0</v>
      </c>
      <c r="N78" s="40">
        <f t="shared" si="7"/>
        <v>0.79999999999999993</v>
      </c>
    </row>
    <row r="79" spans="1:14" ht="24.75" customHeight="1">
      <c r="A79" s="39" t="s">
        <v>23</v>
      </c>
      <c r="B79" s="48">
        <v>0.2</v>
      </c>
      <c r="C79" s="18">
        <v>1.6</v>
      </c>
      <c r="D79" s="18">
        <v>0.4</v>
      </c>
      <c r="E79" s="18">
        <v>0</v>
      </c>
      <c r="F79" s="18">
        <v>0</v>
      </c>
      <c r="G79" s="18">
        <v>0.4</v>
      </c>
      <c r="H79" s="18">
        <v>0</v>
      </c>
      <c r="I79" s="18">
        <v>0.6</v>
      </c>
      <c r="J79" s="18">
        <v>1</v>
      </c>
      <c r="K79" s="18">
        <v>0.5</v>
      </c>
      <c r="L79" s="18">
        <v>0.2</v>
      </c>
      <c r="M79" s="18">
        <v>0.6</v>
      </c>
      <c r="N79" s="40">
        <f t="shared" si="7"/>
        <v>5.5</v>
      </c>
    </row>
    <row r="80" spans="1:14" ht="24.75" customHeight="1">
      <c r="A80" s="39" t="s">
        <v>24</v>
      </c>
      <c r="B80" s="48">
        <v>2.1</v>
      </c>
      <c r="C80" s="18">
        <v>2.5</v>
      </c>
      <c r="D80" s="18">
        <v>3</v>
      </c>
      <c r="E80" s="18">
        <v>2</v>
      </c>
      <c r="F80" s="18">
        <v>2</v>
      </c>
      <c r="G80" s="18">
        <v>2</v>
      </c>
      <c r="H80" s="18">
        <v>3</v>
      </c>
      <c r="I80" s="18">
        <v>2</v>
      </c>
      <c r="J80" s="18">
        <v>2</v>
      </c>
      <c r="K80" s="18">
        <v>3</v>
      </c>
      <c r="L80" s="18">
        <v>2</v>
      </c>
      <c r="M80" s="18">
        <v>2</v>
      </c>
      <c r="N80" s="40">
        <f t="shared" si="7"/>
        <v>27.6</v>
      </c>
    </row>
    <row r="81" spans="1:14" ht="24.75" customHeight="1">
      <c r="A81" s="39" t="s">
        <v>25</v>
      </c>
      <c r="B81" s="48">
        <v>1.2</v>
      </c>
      <c r="C81" s="18">
        <v>0.9</v>
      </c>
      <c r="D81" s="18">
        <v>0.6</v>
      </c>
      <c r="E81" s="18">
        <v>0</v>
      </c>
      <c r="F81" s="18">
        <v>1.2</v>
      </c>
      <c r="G81" s="18">
        <v>0.9</v>
      </c>
      <c r="H81" s="18">
        <v>2.5</v>
      </c>
      <c r="I81" s="18">
        <v>0.9</v>
      </c>
      <c r="J81" s="18">
        <v>2.6</v>
      </c>
      <c r="K81" s="18">
        <v>2.4</v>
      </c>
      <c r="L81" s="18">
        <v>1.9</v>
      </c>
      <c r="M81" s="18">
        <v>2</v>
      </c>
      <c r="N81" s="40">
        <f t="shared" si="7"/>
        <v>17.100000000000001</v>
      </c>
    </row>
    <row r="82" spans="1:14" ht="24.75" customHeight="1">
      <c r="A82" s="39" t="s">
        <v>26</v>
      </c>
      <c r="B82" s="48">
        <v>1.6</v>
      </c>
      <c r="C82" s="18">
        <v>0.7</v>
      </c>
      <c r="D82" s="18">
        <v>0</v>
      </c>
      <c r="E82" s="18">
        <v>0</v>
      </c>
      <c r="F82" s="18">
        <v>0.7</v>
      </c>
      <c r="G82" s="18">
        <v>0.9</v>
      </c>
      <c r="H82" s="18">
        <v>0</v>
      </c>
      <c r="I82" s="18">
        <v>2</v>
      </c>
      <c r="J82" s="18">
        <v>2.1</v>
      </c>
      <c r="K82" s="18">
        <v>1.6</v>
      </c>
      <c r="L82" s="18">
        <v>1.5</v>
      </c>
      <c r="M82" s="18">
        <v>0.5</v>
      </c>
      <c r="N82" s="40">
        <f t="shared" si="7"/>
        <v>11.6</v>
      </c>
    </row>
    <row r="83" spans="1:14" ht="24.75" customHeight="1">
      <c r="A83" s="39" t="s">
        <v>27</v>
      </c>
      <c r="B83" s="48">
        <v>1.5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1.5</v>
      </c>
      <c r="M83" s="18">
        <v>0</v>
      </c>
      <c r="N83" s="40">
        <f t="shared" si="7"/>
        <v>3</v>
      </c>
    </row>
    <row r="84" spans="1:14" ht="24.75" customHeight="1">
      <c r="A84" s="39" t="s">
        <v>28</v>
      </c>
      <c r="B84" s="48">
        <v>1247.5</v>
      </c>
      <c r="C84" s="18">
        <v>1162.5</v>
      </c>
      <c r="D84" s="18">
        <v>415.25</v>
      </c>
      <c r="E84" s="18">
        <v>98</v>
      </c>
      <c r="F84" s="18">
        <v>75</v>
      </c>
      <c r="G84" s="18">
        <v>616.5</v>
      </c>
      <c r="H84" s="18">
        <v>1590.5</v>
      </c>
      <c r="I84" s="18">
        <v>1666</v>
      </c>
      <c r="J84" s="18">
        <v>1491</v>
      </c>
      <c r="K84" s="18">
        <v>1313.5</v>
      </c>
      <c r="L84" s="18">
        <v>825.8</v>
      </c>
      <c r="M84" s="18">
        <v>825.8</v>
      </c>
      <c r="N84" s="40">
        <f t="shared" si="7"/>
        <v>11327.349999999999</v>
      </c>
    </row>
    <row r="85" spans="1:14" ht="24.75" customHeight="1">
      <c r="A85" s="39" t="s">
        <v>29</v>
      </c>
      <c r="B85" s="48">
        <v>107.25</v>
      </c>
      <c r="C85" s="18">
        <v>118.25</v>
      </c>
      <c r="D85" s="18">
        <v>30.25</v>
      </c>
      <c r="E85" s="18">
        <v>39</v>
      </c>
      <c r="F85" s="18">
        <v>49</v>
      </c>
      <c r="G85" s="18">
        <v>13</v>
      </c>
      <c r="H85" s="18">
        <v>49.5</v>
      </c>
      <c r="I85" s="18">
        <v>85.25</v>
      </c>
      <c r="J85" s="18">
        <v>123.75</v>
      </c>
      <c r="K85" s="18">
        <v>55</v>
      </c>
      <c r="L85" s="18">
        <v>49.5</v>
      </c>
      <c r="M85" s="49">
        <v>49.5</v>
      </c>
      <c r="N85" s="40">
        <f t="shared" si="7"/>
        <v>769.25</v>
      </c>
    </row>
    <row r="86" spans="1:14" ht="24.75" customHeight="1">
      <c r="A86" s="39" t="s">
        <v>30</v>
      </c>
      <c r="B86" s="28">
        <v>59</v>
      </c>
      <c r="C86" s="15">
        <v>72</v>
      </c>
      <c r="D86" s="15">
        <v>201</v>
      </c>
      <c r="E86" s="15">
        <v>322</v>
      </c>
      <c r="F86" s="15">
        <v>69</v>
      </c>
      <c r="G86" s="57">
        <v>69</v>
      </c>
      <c r="H86" s="56">
        <v>98</v>
      </c>
      <c r="I86" s="28">
        <v>85</v>
      </c>
      <c r="J86" s="15">
        <v>65</v>
      </c>
      <c r="K86" s="18">
        <v>53</v>
      </c>
      <c r="L86" s="18">
        <v>52</v>
      </c>
      <c r="M86" s="18">
        <v>42</v>
      </c>
      <c r="N86" s="40">
        <f t="shared" si="7"/>
        <v>1187</v>
      </c>
    </row>
    <row r="87" spans="1:14" ht="24.75" customHeight="1">
      <c r="A87" s="39" t="s">
        <v>31</v>
      </c>
      <c r="B87" s="28">
        <v>69</v>
      </c>
      <c r="C87" s="15">
        <v>63</v>
      </c>
      <c r="D87" s="15">
        <v>43</v>
      </c>
      <c r="E87" s="15">
        <v>72</v>
      </c>
      <c r="F87" s="15">
        <v>53</v>
      </c>
      <c r="G87" s="15">
        <v>85</v>
      </c>
      <c r="H87" s="55">
        <v>65</v>
      </c>
      <c r="I87" s="15">
        <v>59</v>
      </c>
      <c r="J87" s="15">
        <v>69</v>
      </c>
      <c r="K87" s="18">
        <v>36</v>
      </c>
      <c r="L87" s="18">
        <v>36</v>
      </c>
      <c r="M87" s="18">
        <v>23</v>
      </c>
      <c r="N87" s="40">
        <f t="shared" si="7"/>
        <v>673</v>
      </c>
    </row>
    <row r="88" spans="1:14" ht="24.75" customHeight="1">
      <c r="A88" s="47" t="s">
        <v>40</v>
      </c>
      <c r="B88" s="18">
        <f>SUM(B73:B87)</f>
        <v>1528.15</v>
      </c>
      <c r="C88" s="18">
        <f t="shared" ref="C88:M88" si="8">SUM(C73:C87)</f>
        <v>1448.45</v>
      </c>
      <c r="D88" s="18">
        <f t="shared" si="8"/>
        <v>711.7</v>
      </c>
      <c r="E88" s="18">
        <f t="shared" si="8"/>
        <v>553.4</v>
      </c>
      <c r="F88" s="18">
        <f t="shared" si="8"/>
        <v>284.70000000000005</v>
      </c>
      <c r="G88" s="18">
        <f t="shared" si="8"/>
        <v>823.3</v>
      </c>
      <c r="H88" s="18">
        <f t="shared" si="8"/>
        <v>1844.9</v>
      </c>
      <c r="I88" s="18">
        <f t="shared" si="8"/>
        <v>1939.05</v>
      </c>
      <c r="J88" s="18">
        <f t="shared" si="8"/>
        <v>1788.05</v>
      </c>
      <c r="K88" s="18">
        <f t="shared" si="8"/>
        <v>1503.5</v>
      </c>
      <c r="L88" s="18">
        <f t="shared" si="8"/>
        <v>1002.9</v>
      </c>
      <c r="M88" s="18">
        <f t="shared" si="8"/>
        <v>975.59999999999991</v>
      </c>
      <c r="N88" s="40">
        <f t="shared" si="7"/>
        <v>14403.699999999999</v>
      </c>
    </row>
  </sheetData>
  <mergeCells count="9">
    <mergeCell ref="A38:N38"/>
    <mergeCell ref="A55:N55"/>
    <mergeCell ref="A72:N72"/>
    <mergeCell ref="A1:N1"/>
    <mergeCell ref="A2:A3"/>
    <mergeCell ref="B2:M2"/>
    <mergeCell ref="N2:N3"/>
    <mergeCell ref="A4:N4"/>
    <mergeCell ref="A21:N21"/>
  </mergeCells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2CAA-8735-4B30-892B-73D34F05DD05}">
  <sheetPr>
    <tabColor rgb="FFFF0000"/>
  </sheetPr>
  <dimension ref="A1:O88"/>
  <sheetViews>
    <sheetView zoomScaleNormal="100" zoomScalePageLayoutView="80" workbookViewId="0">
      <pane ySplit="3" topLeftCell="A4" activePane="bottomLeft" state="frozen"/>
      <selection pane="bottomLeft" activeCell="Q88" sqref="Q88"/>
    </sheetView>
  </sheetViews>
  <sheetFormatPr defaultRowHeight="15"/>
  <cols>
    <col min="1" max="1" width="43.85546875" style="14" customWidth="1"/>
    <col min="2" max="2" width="8.85546875" style="14" customWidth="1"/>
    <col min="3" max="3" width="8.42578125" style="14" customWidth="1"/>
    <col min="4" max="5" width="7.42578125" style="14" customWidth="1"/>
    <col min="6" max="6" width="9.5703125" style="14" customWidth="1"/>
    <col min="7" max="9" width="7.42578125" style="14" customWidth="1"/>
    <col min="10" max="10" width="10.7109375" style="14" customWidth="1"/>
    <col min="11" max="13" width="7.42578125" style="14" customWidth="1"/>
    <col min="14" max="14" width="11.5703125" style="14" customWidth="1"/>
    <col min="15" max="15" width="9.140625" style="14"/>
  </cols>
  <sheetData>
    <row r="1" spans="1:14" ht="38.25" customHeight="1">
      <c r="A1" s="101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4">
      <c r="A2" s="102" t="s">
        <v>1</v>
      </c>
      <c r="B2" s="104" t="s">
        <v>42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 t="s">
        <v>3</v>
      </c>
    </row>
    <row r="3" spans="1:14" ht="24">
      <c r="A3" s="103"/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04"/>
    </row>
    <row r="4" spans="1:14" ht="24.75" customHeight="1">
      <c r="A4" s="105" t="s">
        <v>16</v>
      </c>
      <c r="B4" s="106"/>
      <c r="C4" s="106"/>
      <c r="D4" s="106"/>
      <c r="E4" s="106"/>
      <c r="F4" s="106"/>
      <c r="G4" s="106"/>
      <c r="H4" s="106"/>
      <c r="I4" s="108"/>
      <c r="J4" s="106"/>
      <c r="K4" s="106"/>
      <c r="L4" s="106"/>
      <c r="M4" s="106"/>
      <c r="N4" s="107"/>
    </row>
    <row r="5" spans="1:14" ht="24.75" customHeight="1">
      <c r="A5" s="21" t="s">
        <v>43</v>
      </c>
      <c r="B5" s="15">
        <v>120</v>
      </c>
      <c r="C5" s="15">
        <v>122</v>
      </c>
      <c r="D5" s="15">
        <v>149.6</v>
      </c>
      <c r="E5" s="15">
        <v>140.6</v>
      </c>
      <c r="F5" s="15">
        <v>173.7</v>
      </c>
      <c r="G5" s="15">
        <v>207.3</v>
      </c>
      <c r="H5" s="57">
        <v>193.9</v>
      </c>
      <c r="I5" s="56">
        <v>186.7</v>
      </c>
      <c r="J5" s="28">
        <v>169</v>
      </c>
      <c r="K5" s="15"/>
      <c r="L5" s="15"/>
      <c r="M5" s="15"/>
      <c r="N5" s="22">
        <f>SUM(B5:M5)</f>
        <v>1462.8000000000002</v>
      </c>
    </row>
    <row r="6" spans="1:14" ht="24.75" customHeight="1">
      <c r="A6" s="21" t="s">
        <v>18</v>
      </c>
      <c r="B6" s="15">
        <v>12.700000000000001</v>
      </c>
      <c r="C6" s="15">
        <v>10.199999999999999</v>
      </c>
      <c r="D6" s="15">
        <v>5.2</v>
      </c>
      <c r="E6" s="15">
        <v>4.7</v>
      </c>
      <c r="F6" s="50">
        <v>3.6999999999999997</v>
      </c>
      <c r="G6" s="15">
        <v>4.9000000000000004</v>
      </c>
      <c r="H6" s="15">
        <v>11.600000000000003</v>
      </c>
      <c r="I6" s="55">
        <v>7.5</v>
      </c>
      <c r="J6" s="15">
        <v>8.1999999999999993</v>
      </c>
      <c r="K6" s="15"/>
      <c r="L6" s="15"/>
      <c r="M6" s="15"/>
      <c r="N6" s="22">
        <f t="shared" ref="N6:N19" si="0">SUM(B6:M6)</f>
        <v>68.7</v>
      </c>
    </row>
    <row r="7" spans="1:14" ht="43.5" customHeight="1">
      <c r="A7" s="21" t="s">
        <v>19</v>
      </c>
      <c r="B7" s="15">
        <f>[1]แบบบันทึกปริมาณขยะรายเดือน!B4</f>
        <v>28</v>
      </c>
      <c r="C7" s="15">
        <f>[1]แบบบันทึกปริมาณขยะรายเดือน!C4</f>
        <v>13</v>
      </c>
      <c r="D7" s="15">
        <f>[1]แบบบันทึกปริมาณขยะรายเดือน!D4</f>
        <v>5.9</v>
      </c>
      <c r="E7" s="15">
        <f>[1]แบบบันทึกปริมาณขยะรายเดือน!E4</f>
        <v>7.35</v>
      </c>
      <c r="F7" s="15">
        <v>7</v>
      </c>
      <c r="G7" s="15">
        <v>18.899999999999999</v>
      </c>
      <c r="H7" s="15">
        <v>9.6</v>
      </c>
      <c r="I7" s="15">
        <v>10.6</v>
      </c>
      <c r="J7" s="15">
        <v>12.3</v>
      </c>
      <c r="K7" s="15"/>
      <c r="L7" s="15"/>
      <c r="M7" s="15"/>
      <c r="N7" s="22">
        <f t="shared" si="0"/>
        <v>112.64999999999999</v>
      </c>
    </row>
    <row r="8" spans="1:14" ht="37.5" customHeight="1">
      <c r="A8" s="21" t="s">
        <v>20</v>
      </c>
      <c r="B8" s="15">
        <v>12.3</v>
      </c>
      <c r="C8" s="15">
        <v>8.8999999999999986</v>
      </c>
      <c r="D8" s="15">
        <v>2.5999999999999996</v>
      </c>
      <c r="E8" s="15">
        <v>18.899999999999999</v>
      </c>
      <c r="F8" s="15">
        <v>17</v>
      </c>
      <c r="G8" s="15">
        <v>18.399999999999999</v>
      </c>
      <c r="H8" s="15">
        <v>18.3</v>
      </c>
      <c r="I8" s="15">
        <v>11</v>
      </c>
      <c r="J8" s="15">
        <v>12.5</v>
      </c>
      <c r="K8" s="15"/>
      <c r="L8" s="15"/>
      <c r="M8" s="15"/>
      <c r="N8" s="22">
        <f t="shared" si="0"/>
        <v>119.89999999999999</v>
      </c>
    </row>
    <row r="9" spans="1:14" ht="24.75" customHeight="1">
      <c r="A9" s="21" t="s">
        <v>21</v>
      </c>
      <c r="B9" s="23">
        <v>23.3</v>
      </c>
      <c r="C9" s="23">
        <v>11.799999999999999</v>
      </c>
      <c r="D9" s="23">
        <v>4.5000000000000009</v>
      </c>
      <c r="E9" s="15">
        <v>17.399999999999999</v>
      </c>
      <c r="F9" s="15">
        <v>30</v>
      </c>
      <c r="G9" s="15">
        <v>16.600000000000001</v>
      </c>
      <c r="H9" s="15">
        <v>16.600000000000001</v>
      </c>
      <c r="I9" s="15">
        <v>13.2</v>
      </c>
      <c r="J9" s="15">
        <v>14.6</v>
      </c>
      <c r="K9" s="15"/>
      <c r="L9" s="15"/>
      <c r="N9" s="22">
        <f>SUM(B9:L9)</f>
        <v>147.99999999999997</v>
      </c>
    </row>
    <row r="10" spans="1:14" ht="24.75" customHeight="1">
      <c r="A10" s="21" t="s">
        <v>22</v>
      </c>
      <c r="B10" s="15">
        <v>0</v>
      </c>
      <c r="C10" s="15">
        <v>0</v>
      </c>
      <c r="D10" s="15">
        <v>0.2</v>
      </c>
      <c r="E10" s="15">
        <v>0</v>
      </c>
      <c r="F10" s="15">
        <v>0</v>
      </c>
      <c r="G10" s="15">
        <v>0.4</v>
      </c>
      <c r="H10" s="15">
        <v>0.6</v>
      </c>
      <c r="I10" s="15">
        <v>0.4</v>
      </c>
      <c r="J10" s="15">
        <v>0.9</v>
      </c>
      <c r="K10" s="15"/>
      <c r="L10" s="15"/>
      <c r="M10" s="15"/>
      <c r="N10" s="22">
        <f t="shared" si="0"/>
        <v>2.5</v>
      </c>
    </row>
    <row r="11" spans="1:14" ht="24.75" customHeight="1">
      <c r="A11" s="21" t="s">
        <v>23</v>
      </c>
      <c r="B11" s="15">
        <v>1.7</v>
      </c>
      <c r="C11" s="15">
        <v>1.5</v>
      </c>
      <c r="D11" s="15">
        <v>0</v>
      </c>
      <c r="E11" s="15">
        <v>0</v>
      </c>
      <c r="F11" s="15">
        <v>6.1</v>
      </c>
      <c r="G11" s="15">
        <v>7.7</v>
      </c>
      <c r="H11" s="15">
        <v>10.199999999999999</v>
      </c>
      <c r="I11" s="15">
        <v>8.9</v>
      </c>
      <c r="J11" s="15">
        <v>6.3</v>
      </c>
      <c r="K11" s="15"/>
      <c r="L11" s="15"/>
      <c r="M11" s="15"/>
      <c r="N11" s="22">
        <f t="shared" si="0"/>
        <v>42.4</v>
      </c>
    </row>
    <row r="12" spans="1:14" ht="24.75" customHeight="1">
      <c r="A12" s="21" t="s">
        <v>24</v>
      </c>
      <c r="B12" s="15">
        <v>1.7</v>
      </c>
      <c r="C12" s="15">
        <v>1</v>
      </c>
      <c r="D12" s="15">
        <v>4.4000000000000004</v>
      </c>
      <c r="E12" s="15">
        <v>21.7</v>
      </c>
      <c r="F12" s="15">
        <v>19</v>
      </c>
      <c r="G12" s="15">
        <v>18.600000000000001</v>
      </c>
      <c r="H12" s="15">
        <v>20.6</v>
      </c>
      <c r="I12" s="15">
        <v>11.3</v>
      </c>
      <c r="J12" s="15">
        <v>16.3</v>
      </c>
      <c r="K12" s="15"/>
      <c r="L12" s="15"/>
      <c r="M12" s="15"/>
      <c r="N12" s="22">
        <f t="shared" si="0"/>
        <v>114.6</v>
      </c>
    </row>
    <row r="13" spans="1:14" ht="24.75" customHeight="1">
      <c r="A13" s="21" t="s">
        <v>25</v>
      </c>
      <c r="B13" s="15">
        <v>7</v>
      </c>
      <c r="C13" s="15">
        <v>2.8</v>
      </c>
      <c r="D13" s="15">
        <v>8.9</v>
      </c>
      <c r="E13" s="15">
        <v>3.9000000000000004</v>
      </c>
      <c r="F13" s="15">
        <v>4.5</v>
      </c>
      <c r="G13" s="15">
        <v>4.0999999999999996</v>
      </c>
      <c r="H13" s="15">
        <v>3</v>
      </c>
      <c r="I13" s="15">
        <v>3.4</v>
      </c>
      <c r="J13" s="15">
        <v>2.2999999999999998</v>
      </c>
      <c r="K13" s="15"/>
      <c r="L13" s="15"/>
      <c r="M13" s="15"/>
      <c r="N13" s="22">
        <f t="shared" si="0"/>
        <v>39.9</v>
      </c>
    </row>
    <row r="14" spans="1:14" ht="24.75" customHeight="1">
      <c r="A14" s="21" t="s">
        <v>26</v>
      </c>
      <c r="B14" s="15">
        <v>2.6</v>
      </c>
      <c r="C14" s="15">
        <v>0.8</v>
      </c>
      <c r="D14" s="15">
        <v>1.6</v>
      </c>
      <c r="E14" s="15">
        <v>7.5</v>
      </c>
      <c r="F14" s="15">
        <v>5.4</v>
      </c>
      <c r="G14" s="15">
        <v>5</v>
      </c>
      <c r="H14" s="15">
        <v>2.2000000000000002</v>
      </c>
      <c r="I14" s="15">
        <v>3.2</v>
      </c>
      <c r="J14" s="15">
        <v>1.3</v>
      </c>
      <c r="K14" s="15"/>
      <c r="L14" s="15"/>
      <c r="M14" s="15"/>
      <c r="N14" s="22">
        <f t="shared" si="0"/>
        <v>29.599999999999998</v>
      </c>
    </row>
    <row r="15" spans="1:14" ht="24.75" customHeight="1">
      <c r="A15" s="21" t="s">
        <v>27</v>
      </c>
      <c r="B15" s="15">
        <f>'[2]คำนวณ%'!B3</f>
        <v>5.4</v>
      </c>
      <c r="C15" s="15">
        <f>'[2]คำนวณ%'!C3</f>
        <v>9.1999999999999993</v>
      </c>
      <c r="D15" s="15">
        <f>'[2]คำนวณ%'!D3</f>
        <v>3.4000000000000004</v>
      </c>
      <c r="E15" s="15">
        <v>0</v>
      </c>
      <c r="F15" s="15">
        <v>8</v>
      </c>
      <c r="G15" s="15">
        <v>7</v>
      </c>
      <c r="H15" s="15">
        <v>10</v>
      </c>
      <c r="I15" s="15">
        <v>6.8</v>
      </c>
      <c r="J15" s="15">
        <v>5.6</v>
      </c>
      <c r="K15" s="15"/>
      <c r="L15" s="15"/>
      <c r="M15" s="15"/>
      <c r="N15" s="22">
        <f t="shared" si="0"/>
        <v>55.4</v>
      </c>
    </row>
    <row r="16" spans="1:14" ht="24.75" customHeight="1">
      <c r="A16" s="21" t="s">
        <v>28</v>
      </c>
      <c r="B16" s="61">
        <v>572</v>
      </c>
      <c r="C16" s="61">
        <v>336</v>
      </c>
      <c r="D16" s="15">
        <v>222</v>
      </c>
      <c r="E16" s="15">
        <v>260</v>
      </c>
      <c r="F16" s="15">
        <v>128</v>
      </c>
      <c r="G16" s="15">
        <v>626</v>
      </c>
      <c r="H16" s="15">
        <v>740</v>
      </c>
      <c r="I16" s="15">
        <v>806</v>
      </c>
      <c r="J16" s="15">
        <v>795</v>
      </c>
      <c r="K16" s="15"/>
      <c r="L16" s="15"/>
      <c r="M16" s="15"/>
      <c r="N16" s="22">
        <f t="shared" si="0"/>
        <v>4485</v>
      </c>
    </row>
    <row r="17" spans="1:14" ht="24.75" customHeight="1">
      <c r="A17" s="21" t="s">
        <v>29</v>
      </c>
      <c r="B17" s="15">
        <v>555</v>
      </c>
      <c r="C17" s="15">
        <v>425</v>
      </c>
      <c r="D17" s="15">
        <v>152</v>
      </c>
      <c r="E17" s="15">
        <v>160</v>
      </c>
      <c r="F17" s="15">
        <v>80</v>
      </c>
      <c r="G17" s="15">
        <v>250</v>
      </c>
      <c r="H17" s="15">
        <v>230</v>
      </c>
      <c r="I17" s="15">
        <v>290</v>
      </c>
      <c r="J17" s="15">
        <v>232</v>
      </c>
      <c r="K17" s="15"/>
      <c r="L17" s="15"/>
      <c r="M17" s="15"/>
      <c r="N17" s="22">
        <f t="shared" si="0"/>
        <v>2374</v>
      </c>
    </row>
    <row r="18" spans="1:14" ht="24.75" customHeight="1">
      <c r="A18" s="21" t="s">
        <v>30</v>
      </c>
      <c r="B18" s="15">
        <v>203</v>
      </c>
      <c r="C18" s="15">
        <v>230</v>
      </c>
      <c r="D18" s="15">
        <v>150</v>
      </c>
      <c r="E18" s="15">
        <v>26</v>
      </c>
      <c r="F18" s="15">
        <v>36</v>
      </c>
      <c r="G18" s="15">
        <v>262</v>
      </c>
      <c r="H18" s="15">
        <v>802</v>
      </c>
      <c r="I18" s="15">
        <v>792</v>
      </c>
      <c r="J18" s="15">
        <v>639</v>
      </c>
      <c r="K18" s="15"/>
      <c r="L18" s="15"/>
      <c r="M18" s="15"/>
      <c r="N18" s="22">
        <f t="shared" si="0"/>
        <v>3140</v>
      </c>
    </row>
    <row r="19" spans="1:14" ht="24.75" customHeight="1">
      <c r="A19" s="21" t="s">
        <v>31</v>
      </c>
      <c r="B19" s="15">
        <v>270.2</v>
      </c>
      <c r="C19" s="15">
        <v>259</v>
      </c>
      <c r="D19" s="15">
        <v>216</v>
      </c>
      <c r="E19" s="15">
        <v>27</v>
      </c>
      <c r="F19" s="15">
        <v>17</v>
      </c>
      <c r="G19" s="15">
        <v>178</v>
      </c>
      <c r="H19" s="15" t="s">
        <v>44</v>
      </c>
      <c r="I19" s="15">
        <v>230</v>
      </c>
      <c r="J19" s="15">
        <v>293</v>
      </c>
      <c r="K19" s="15"/>
      <c r="L19" s="15"/>
      <c r="M19" s="15"/>
      <c r="N19" s="22">
        <f t="shared" si="0"/>
        <v>1490.2</v>
      </c>
    </row>
    <row r="20" spans="1:14" ht="24.75" customHeight="1">
      <c r="A20" s="24" t="s">
        <v>32</v>
      </c>
      <c r="B20" s="18">
        <f>SUM(B5:B19)</f>
        <v>1814.9</v>
      </c>
      <c r="C20" s="18">
        <f t="shared" ref="C20:M20" si="1">SUM(C5:C19)</f>
        <v>1431.2</v>
      </c>
      <c r="D20" s="15">
        <f t="shared" si="1"/>
        <v>926.3</v>
      </c>
      <c r="E20" s="15">
        <f t="shared" si="1"/>
        <v>695.05</v>
      </c>
      <c r="F20" s="15">
        <f t="shared" si="1"/>
        <v>535.4</v>
      </c>
      <c r="G20" s="15">
        <f>SUM(G5:G19)</f>
        <v>1624.9</v>
      </c>
      <c r="H20" s="15">
        <f>SUM(H5:H19)</f>
        <v>2068.6</v>
      </c>
      <c r="I20" s="15">
        <f t="shared" si="1"/>
        <v>2381</v>
      </c>
      <c r="J20" s="15">
        <f t="shared" si="1"/>
        <v>2208.3000000000002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22">
        <f>SUM(B20:M20)</f>
        <v>13685.650000000001</v>
      </c>
    </row>
    <row r="21" spans="1:14" ht="24.75" customHeight="1">
      <c r="A21" s="105" t="s">
        <v>33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</row>
    <row r="22" spans="1:14" ht="24.75" customHeight="1">
      <c r="A22" s="21" t="s">
        <v>17</v>
      </c>
      <c r="B22" s="32">
        <v>0</v>
      </c>
      <c r="C22" s="51">
        <v>0</v>
      </c>
      <c r="D22" s="32">
        <v>0</v>
      </c>
      <c r="E22" s="32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/>
      <c r="L22" s="15"/>
      <c r="M22" s="15"/>
      <c r="N22" s="22">
        <f t="shared" ref="N22:N37" si="2">SUM(B22:M22)</f>
        <v>0</v>
      </c>
    </row>
    <row r="23" spans="1:14" ht="24.75" customHeight="1">
      <c r="A23" s="21" t="s">
        <v>18</v>
      </c>
      <c r="B23" s="15">
        <f>'[3]คำนวณ%'!$B$4</f>
        <v>0</v>
      </c>
      <c r="C23" s="15">
        <f>'[3]คำนวณ%'!$B$4</f>
        <v>0</v>
      </c>
      <c r="D23" s="15">
        <f>'[3]คำนวณ%'!$B$4</f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/>
      <c r="L23" s="15"/>
      <c r="M23" s="15"/>
      <c r="N23" s="22">
        <f t="shared" si="2"/>
        <v>0</v>
      </c>
    </row>
    <row r="24" spans="1:14" ht="37.5" customHeight="1">
      <c r="A24" s="21" t="s">
        <v>19</v>
      </c>
      <c r="B24" s="15">
        <f>[1]แบบบันทึกปริมาณขยะรายเดือน!B11</f>
        <v>0</v>
      </c>
      <c r="C24" s="15">
        <f>[1]แบบบันทึกปริมาณขยะรายเดือน!C11</f>
        <v>0</v>
      </c>
      <c r="D24" s="15">
        <f>[1]แบบบันทึกปริมาณขยะรายเดือน!D11</f>
        <v>0</v>
      </c>
      <c r="E24" s="15">
        <f>[1]แบบบันทึกปริมาณขยะรายเดือน!E11</f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/>
      <c r="L24" s="15"/>
      <c r="M24" s="15"/>
      <c r="N24" s="22">
        <f t="shared" si="2"/>
        <v>0</v>
      </c>
    </row>
    <row r="25" spans="1:14" ht="36.75" customHeight="1">
      <c r="A25" s="21" t="s">
        <v>20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/>
      <c r="L25" s="15"/>
      <c r="M25" s="15"/>
      <c r="N25" s="22">
        <f t="shared" si="2"/>
        <v>0</v>
      </c>
    </row>
    <row r="26" spans="1:14" ht="24.75" customHeight="1">
      <c r="A26" s="21" t="s">
        <v>21</v>
      </c>
      <c r="B26" s="23">
        <v>2.9000000000000012</v>
      </c>
      <c r="C26" s="23">
        <v>1.7000000000000002</v>
      </c>
      <c r="D26" s="23">
        <v>0.79999999999999993</v>
      </c>
      <c r="E26" s="15">
        <v>0.1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/>
      <c r="L26" s="15"/>
      <c r="M26" s="15"/>
      <c r="N26" s="22">
        <f t="shared" si="2"/>
        <v>5.5000000000000009</v>
      </c>
    </row>
    <row r="27" spans="1:14" ht="24.75" customHeight="1">
      <c r="A27" s="21" t="s">
        <v>22</v>
      </c>
      <c r="B27" s="15">
        <v>0</v>
      </c>
      <c r="C27" s="15">
        <v>2</v>
      </c>
      <c r="D27" s="15">
        <v>1</v>
      </c>
      <c r="E27" s="15">
        <v>0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/>
      <c r="L27" s="15"/>
      <c r="M27" s="15"/>
      <c r="N27" s="22">
        <f t="shared" si="2"/>
        <v>4</v>
      </c>
    </row>
    <row r="28" spans="1:14" ht="24.75" customHeight="1">
      <c r="A28" s="21" t="s">
        <v>23</v>
      </c>
      <c r="B28" s="15">
        <v>0</v>
      </c>
      <c r="C28" s="15">
        <v>0</v>
      </c>
      <c r="D28" s="15">
        <v>0</v>
      </c>
      <c r="E28" s="15">
        <v>0</v>
      </c>
      <c r="F28" s="15">
        <v>1.2</v>
      </c>
      <c r="G28" s="15">
        <v>0</v>
      </c>
      <c r="H28" s="15">
        <v>0</v>
      </c>
      <c r="I28" s="15">
        <v>0</v>
      </c>
      <c r="J28" s="15">
        <v>0</v>
      </c>
      <c r="K28" s="15"/>
      <c r="L28" s="15"/>
      <c r="M28" s="15"/>
      <c r="N28" s="22">
        <f t="shared" si="2"/>
        <v>1.2</v>
      </c>
    </row>
    <row r="29" spans="1:14" ht="24.75" customHeight="1">
      <c r="A29" s="21" t="s">
        <v>24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0.4</v>
      </c>
      <c r="H29" s="15">
        <v>0</v>
      </c>
      <c r="I29" s="15">
        <v>0</v>
      </c>
      <c r="J29" s="15">
        <v>0</v>
      </c>
      <c r="K29" s="15"/>
      <c r="L29" s="15"/>
      <c r="M29" s="15"/>
      <c r="N29" s="22">
        <f t="shared" si="2"/>
        <v>0.4</v>
      </c>
    </row>
    <row r="30" spans="1:14" ht="24.75" customHeight="1">
      <c r="A30" s="21" t="s">
        <v>25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/>
      <c r="L30" s="15"/>
      <c r="M30" s="15"/>
      <c r="N30" s="22">
        <f t="shared" si="2"/>
        <v>0</v>
      </c>
    </row>
    <row r="31" spans="1:14" ht="24.75" customHeight="1">
      <c r="A31" s="21" t="s">
        <v>26</v>
      </c>
      <c r="B31" s="17">
        <v>0</v>
      </c>
      <c r="C31" s="17">
        <v>0</v>
      </c>
      <c r="D31" s="17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/>
      <c r="L31" s="15"/>
      <c r="M31" s="15"/>
      <c r="N31" s="22">
        <f t="shared" si="2"/>
        <v>0</v>
      </c>
    </row>
    <row r="32" spans="1:14" ht="24.75" customHeight="1">
      <c r="A32" s="21" t="s">
        <v>27</v>
      </c>
      <c r="B32" s="15">
        <v>0</v>
      </c>
      <c r="C32" s="15">
        <v>0</v>
      </c>
      <c r="D32" s="15">
        <v>0</v>
      </c>
      <c r="E32" s="15">
        <v>8.1999999999999993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/>
      <c r="L32" s="15"/>
      <c r="M32" s="15"/>
      <c r="N32" s="22">
        <f t="shared" si="2"/>
        <v>8.1999999999999993</v>
      </c>
    </row>
    <row r="33" spans="1:14" ht="24.75" customHeight="1">
      <c r="A33" s="21" t="s">
        <v>28</v>
      </c>
      <c r="B33" s="15">
        <v>0</v>
      </c>
      <c r="C33" s="15">
        <v>0</v>
      </c>
      <c r="D33" s="15">
        <v>3</v>
      </c>
      <c r="E33" s="15">
        <v>0</v>
      </c>
      <c r="F33" s="15">
        <v>0.08</v>
      </c>
      <c r="G33" s="15">
        <v>0</v>
      </c>
      <c r="H33" s="15">
        <v>0</v>
      </c>
      <c r="I33" s="15">
        <v>0</v>
      </c>
      <c r="J33" s="15">
        <v>0</v>
      </c>
      <c r="K33" s="15"/>
      <c r="L33" s="15"/>
      <c r="M33" s="15"/>
      <c r="N33" s="22">
        <f t="shared" si="2"/>
        <v>3.08</v>
      </c>
    </row>
    <row r="34" spans="1:14" ht="24.75" customHeight="1">
      <c r="A34" s="21" t="s">
        <v>29</v>
      </c>
      <c r="B34" s="15">
        <v>0.55000000000000004</v>
      </c>
      <c r="C34" s="15">
        <v>0.55000000000000004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/>
      <c r="L34" s="15"/>
      <c r="M34" s="15"/>
      <c r="N34" s="22">
        <f t="shared" si="2"/>
        <v>1.1000000000000001</v>
      </c>
    </row>
    <row r="35" spans="1:14" ht="24.75" customHeight="1">
      <c r="A35" s="21" t="s">
        <v>30</v>
      </c>
      <c r="B35" s="15">
        <v>0</v>
      </c>
      <c r="C35" s="15">
        <v>2</v>
      </c>
      <c r="D35" s="15">
        <v>0</v>
      </c>
      <c r="E35" s="15">
        <v>17</v>
      </c>
      <c r="F35" s="15">
        <v>3</v>
      </c>
      <c r="G35" s="15">
        <v>5</v>
      </c>
      <c r="H35" s="19">
        <v>3</v>
      </c>
      <c r="I35" s="15">
        <v>0</v>
      </c>
      <c r="J35" s="15">
        <v>0</v>
      </c>
      <c r="K35" s="15"/>
      <c r="L35" s="15"/>
      <c r="M35" s="15"/>
      <c r="N35" s="22">
        <f t="shared" si="2"/>
        <v>30</v>
      </c>
    </row>
    <row r="36" spans="1:14" ht="24.75" customHeight="1">
      <c r="A36" s="21" t="s">
        <v>31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/>
      <c r="L36" s="15"/>
      <c r="M36" s="15"/>
      <c r="N36" s="22">
        <f t="shared" si="2"/>
        <v>0</v>
      </c>
    </row>
    <row r="37" spans="1:14" ht="24.75" customHeight="1">
      <c r="A37" s="25" t="s">
        <v>34</v>
      </c>
      <c r="B37" s="20">
        <f>SUM(B22:B36)</f>
        <v>3.4500000000000011</v>
      </c>
      <c r="C37" s="20">
        <f t="shared" ref="C37:M37" si="3">SUM(C22:C36)</f>
        <v>6.25</v>
      </c>
      <c r="D37" s="20">
        <f t="shared" si="3"/>
        <v>4.8</v>
      </c>
      <c r="E37" s="20">
        <f t="shared" si="3"/>
        <v>25.299999999999997</v>
      </c>
      <c r="F37" s="20">
        <f t="shared" si="3"/>
        <v>4.28</v>
      </c>
      <c r="G37" s="20">
        <f t="shared" si="3"/>
        <v>6.4</v>
      </c>
      <c r="H37" s="20">
        <f t="shared" si="3"/>
        <v>3</v>
      </c>
      <c r="I37" s="20">
        <f t="shared" si="3"/>
        <v>0</v>
      </c>
      <c r="J37" s="20">
        <f t="shared" si="3"/>
        <v>0</v>
      </c>
      <c r="K37" s="20">
        <f t="shared" si="3"/>
        <v>0</v>
      </c>
      <c r="L37" s="20">
        <f t="shared" si="3"/>
        <v>0</v>
      </c>
      <c r="M37" s="20">
        <f t="shared" si="3"/>
        <v>0</v>
      </c>
      <c r="N37" s="22">
        <f t="shared" si="2"/>
        <v>53.48</v>
      </c>
    </row>
    <row r="38" spans="1:14" ht="24.75" customHeight="1">
      <c r="A38" s="105" t="s">
        <v>35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24.75" customHeight="1">
      <c r="A39" s="21" t="s">
        <v>17</v>
      </c>
      <c r="B39" s="15">
        <v>19.2</v>
      </c>
      <c r="C39" s="15">
        <v>17.899999999999999</v>
      </c>
      <c r="D39" s="15">
        <v>18.2</v>
      </c>
      <c r="E39" s="15">
        <v>17.2</v>
      </c>
      <c r="F39" s="15">
        <v>19.2</v>
      </c>
      <c r="G39" s="15">
        <v>17.3</v>
      </c>
      <c r="H39" s="58">
        <v>18.899999999999999</v>
      </c>
      <c r="I39" s="20">
        <v>19.3</v>
      </c>
      <c r="J39" s="20">
        <v>18.2</v>
      </c>
      <c r="K39" s="20"/>
      <c r="L39" s="20"/>
      <c r="M39" s="20"/>
      <c r="N39" s="22">
        <f>SUM(B39:M39)</f>
        <v>165.4</v>
      </c>
    </row>
    <row r="40" spans="1:14" ht="24.75" customHeight="1">
      <c r="A40" s="21" t="s">
        <v>18</v>
      </c>
      <c r="B40" s="15">
        <v>0</v>
      </c>
      <c r="C40" s="15">
        <v>0</v>
      </c>
      <c r="D40" s="15">
        <v>0</v>
      </c>
      <c r="E40" s="15">
        <v>1</v>
      </c>
      <c r="F40" s="15">
        <v>0.7</v>
      </c>
      <c r="G40" s="57">
        <v>0.7</v>
      </c>
      <c r="H40" s="56" t="s">
        <v>45</v>
      </c>
      <c r="I40" s="60">
        <v>0.9</v>
      </c>
      <c r="J40" s="20">
        <v>0.9</v>
      </c>
      <c r="K40" s="20"/>
      <c r="L40" s="20"/>
      <c r="M40" s="20"/>
      <c r="N40" s="22">
        <f t="shared" ref="N40:N53" si="4">SUM(B40:M40)</f>
        <v>4.2</v>
      </c>
    </row>
    <row r="41" spans="1:14" ht="34.5" customHeight="1">
      <c r="A41" s="21" t="s">
        <v>19</v>
      </c>
      <c r="B41" s="15">
        <f>[1]แบบบันทึกปริมาณขยะรายเดือน!B12</f>
        <v>2.7000000000000006</v>
      </c>
      <c r="C41" s="15">
        <f>[1]แบบบันทึกปริมาณขยะรายเดือน!C12</f>
        <v>1.9</v>
      </c>
      <c r="D41" s="15">
        <f>[1]แบบบันทึกปริมาณขยะรายเดือน!D12</f>
        <v>0.89999999999999991</v>
      </c>
      <c r="E41" s="15">
        <f>[1]แบบบันทึกปริมาณขยะรายเดือน!E12</f>
        <v>1.8499999999999999</v>
      </c>
      <c r="F41" s="15">
        <v>2.15</v>
      </c>
      <c r="G41" s="15">
        <v>3.7</v>
      </c>
      <c r="H41" s="55">
        <v>2.2999999999999998</v>
      </c>
      <c r="I41" s="20">
        <v>3.6</v>
      </c>
      <c r="J41" s="20">
        <v>3.5</v>
      </c>
      <c r="K41" s="20"/>
      <c r="L41" s="20"/>
      <c r="M41" s="20"/>
      <c r="N41" s="22">
        <f t="shared" si="4"/>
        <v>22.6</v>
      </c>
    </row>
    <row r="42" spans="1:14" ht="34.5" customHeight="1">
      <c r="A42" s="21" t="s">
        <v>20</v>
      </c>
      <c r="B42" s="15">
        <v>3.6000000000000005</v>
      </c>
      <c r="C42" s="15">
        <v>3.9999999999999996</v>
      </c>
      <c r="D42" s="15">
        <v>1.2</v>
      </c>
      <c r="E42" s="15">
        <v>5.3999999999999995</v>
      </c>
      <c r="F42" s="15">
        <v>7.8</v>
      </c>
      <c r="G42" s="15">
        <v>6.9</v>
      </c>
      <c r="H42" s="15">
        <v>7.5</v>
      </c>
      <c r="I42" s="20">
        <v>8.1999999999999993</v>
      </c>
      <c r="J42" s="20">
        <v>8.1</v>
      </c>
      <c r="K42" s="20"/>
      <c r="L42" s="20"/>
      <c r="M42" s="20"/>
      <c r="N42" s="22">
        <f t="shared" si="4"/>
        <v>52.699999999999996</v>
      </c>
    </row>
    <row r="43" spans="1:14" ht="24.75" customHeight="1">
      <c r="A43" s="21" t="s">
        <v>21</v>
      </c>
      <c r="B43" s="23">
        <v>7.2000000000000011</v>
      </c>
      <c r="C43" s="23">
        <v>1.6</v>
      </c>
      <c r="D43" s="23">
        <v>2.6</v>
      </c>
      <c r="E43" s="15">
        <v>3.3000000000000007</v>
      </c>
      <c r="F43" s="15">
        <v>2.6</v>
      </c>
      <c r="G43" s="15">
        <v>2.9</v>
      </c>
      <c r="H43" s="15">
        <v>0</v>
      </c>
      <c r="I43" s="20">
        <v>1.6</v>
      </c>
      <c r="J43" s="20">
        <v>1.7</v>
      </c>
      <c r="K43" s="20"/>
      <c r="L43" s="20"/>
      <c r="M43" s="20"/>
      <c r="N43" s="22">
        <f t="shared" si="4"/>
        <v>23.5</v>
      </c>
    </row>
    <row r="44" spans="1:14" ht="24.75" customHeight="1">
      <c r="A44" s="21" t="s">
        <v>22</v>
      </c>
      <c r="B44" s="15">
        <v>0</v>
      </c>
      <c r="C44" s="15">
        <v>0</v>
      </c>
      <c r="D44" s="15">
        <v>0.4</v>
      </c>
      <c r="E44" s="15">
        <v>0.30000000000000004</v>
      </c>
      <c r="F44" s="15">
        <v>0</v>
      </c>
      <c r="G44" s="15">
        <v>0.5</v>
      </c>
      <c r="H44" s="15">
        <v>0</v>
      </c>
      <c r="I44" s="20">
        <v>1.4</v>
      </c>
      <c r="J44" s="20">
        <v>0.6</v>
      </c>
      <c r="K44" s="20"/>
      <c r="L44" s="20"/>
      <c r="M44" s="20"/>
      <c r="N44" s="22">
        <f t="shared" si="4"/>
        <v>3.2</v>
      </c>
    </row>
    <row r="45" spans="1:14" ht="24.75" customHeight="1">
      <c r="A45" s="21" t="s">
        <v>23</v>
      </c>
      <c r="B45" s="15">
        <v>0</v>
      </c>
      <c r="C45" s="15">
        <v>0.8</v>
      </c>
      <c r="D45" s="15">
        <v>0.6</v>
      </c>
      <c r="E45" s="15">
        <v>0</v>
      </c>
      <c r="F45" s="15">
        <v>0.5</v>
      </c>
      <c r="G45" s="15">
        <v>0.2</v>
      </c>
      <c r="H45" s="15">
        <v>0</v>
      </c>
      <c r="I45" s="20">
        <v>2.2999999999999998</v>
      </c>
      <c r="J45" s="20">
        <v>2.9</v>
      </c>
      <c r="K45" s="20"/>
      <c r="L45" s="20"/>
      <c r="M45" s="20"/>
      <c r="N45" s="22">
        <f t="shared" si="4"/>
        <v>7.3000000000000007</v>
      </c>
    </row>
    <row r="46" spans="1:14" ht="24.75" customHeight="1">
      <c r="A46" s="21" t="s">
        <v>24</v>
      </c>
      <c r="B46" s="15">
        <v>0</v>
      </c>
      <c r="C46" s="15">
        <v>0</v>
      </c>
      <c r="D46" s="15">
        <v>0</v>
      </c>
      <c r="E46" s="15">
        <v>2.5000000000000009</v>
      </c>
      <c r="F46" s="15">
        <v>2.2999999999999998</v>
      </c>
      <c r="G46" s="15">
        <v>3.1</v>
      </c>
      <c r="H46" s="15">
        <v>4.7</v>
      </c>
      <c r="I46" s="20">
        <v>2.4</v>
      </c>
      <c r="J46" s="20">
        <v>1.7</v>
      </c>
      <c r="K46" s="20"/>
      <c r="L46" s="20"/>
      <c r="M46" s="20"/>
      <c r="N46" s="22">
        <f t="shared" si="4"/>
        <v>16.700000000000003</v>
      </c>
    </row>
    <row r="47" spans="1:14" ht="24.75" customHeight="1">
      <c r="A47" s="21" t="s">
        <v>25</v>
      </c>
      <c r="B47" s="15">
        <v>1.9</v>
      </c>
      <c r="C47" s="15">
        <v>0.8</v>
      </c>
      <c r="D47" s="15">
        <v>2.2000000000000002</v>
      </c>
      <c r="E47" s="15">
        <v>0</v>
      </c>
      <c r="F47" s="15">
        <v>0.6</v>
      </c>
      <c r="G47" s="15">
        <v>0</v>
      </c>
      <c r="H47" s="15">
        <v>0.3</v>
      </c>
      <c r="I47" s="20">
        <v>0.2</v>
      </c>
      <c r="J47" s="20">
        <v>0.6</v>
      </c>
      <c r="K47" s="20"/>
      <c r="L47" s="20"/>
      <c r="M47" s="20"/>
      <c r="N47" s="22">
        <f t="shared" si="4"/>
        <v>6.6</v>
      </c>
    </row>
    <row r="48" spans="1:14" ht="24.75" customHeight="1">
      <c r="A48" s="21" t="s">
        <v>26</v>
      </c>
      <c r="B48" s="17">
        <v>0</v>
      </c>
      <c r="C48" s="17">
        <v>0</v>
      </c>
      <c r="D48" s="17">
        <v>0</v>
      </c>
      <c r="E48" s="15">
        <v>0</v>
      </c>
      <c r="F48" s="15">
        <v>0</v>
      </c>
      <c r="G48" s="15">
        <v>0</v>
      </c>
      <c r="H48" s="15">
        <v>0</v>
      </c>
      <c r="I48" s="20">
        <v>0</v>
      </c>
      <c r="J48" s="20">
        <v>0</v>
      </c>
      <c r="K48" s="20"/>
      <c r="L48" s="20"/>
      <c r="M48" s="20"/>
      <c r="N48" s="22">
        <f t="shared" si="4"/>
        <v>0</v>
      </c>
    </row>
    <row r="49" spans="1:14" ht="24.75" customHeight="1">
      <c r="A49" s="21" t="s">
        <v>27</v>
      </c>
      <c r="B49" s="15">
        <v>1.5999999999999999</v>
      </c>
      <c r="C49" s="15">
        <v>1.4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20">
        <v>0</v>
      </c>
      <c r="J49" s="20">
        <v>0</v>
      </c>
      <c r="K49" s="20"/>
      <c r="L49" s="20"/>
      <c r="M49" s="20"/>
      <c r="N49" s="22">
        <f t="shared" si="4"/>
        <v>3</v>
      </c>
    </row>
    <row r="50" spans="1:14" ht="24.75" customHeight="1">
      <c r="A50" s="21" t="s">
        <v>28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20">
        <v>0</v>
      </c>
      <c r="J50" s="20">
        <v>0</v>
      </c>
      <c r="K50" s="20"/>
      <c r="L50" s="20"/>
      <c r="M50" s="20"/>
      <c r="N50" s="22">
        <f t="shared" si="4"/>
        <v>0</v>
      </c>
    </row>
    <row r="51" spans="1:14" ht="24.75" customHeight="1">
      <c r="A51" s="21" t="s">
        <v>29</v>
      </c>
      <c r="B51" s="15">
        <v>0</v>
      </c>
      <c r="C51" s="15">
        <v>1.4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53">
        <v>0</v>
      </c>
      <c r="J51" s="20">
        <v>0</v>
      </c>
      <c r="K51" s="20"/>
      <c r="L51" s="20"/>
      <c r="M51" s="20"/>
      <c r="N51" s="22">
        <f t="shared" si="4"/>
        <v>1.4</v>
      </c>
    </row>
    <row r="52" spans="1:14" ht="24.75" customHeight="1">
      <c r="A52" s="21" t="s">
        <v>30</v>
      </c>
      <c r="B52" s="15">
        <v>15</v>
      </c>
      <c r="C52" s="15">
        <v>12</v>
      </c>
      <c r="D52" s="15">
        <v>10</v>
      </c>
      <c r="E52" s="15">
        <v>5</v>
      </c>
      <c r="F52" s="15">
        <v>5</v>
      </c>
      <c r="G52" s="15">
        <v>12</v>
      </c>
      <c r="H52" s="57" t="s">
        <v>46</v>
      </c>
      <c r="I52" s="59">
        <v>12.9</v>
      </c>
      <c r="J52" s="60">
        <v>26</v>
      </c>
      <c r="K52" s="20"/>
      <c r="L52" s="20"/>
      <c r="M52" s="20"/>
      <c r="N52" s="22">
        <f t="shared" si="4"/>
        <v>97.9</v>
      </c>
    </row>
    <row r="53" spans="1:14" ht="24.75" customHeight="1">
      <c r="A53" s="21" t="s">
        <v>31</v>
      </c>
      <c r="B53" s="17">
        <v>5</v>
      </c>
      <c r="C53" s="17">
        <v>1.4</v>
      </c>
      <c r="D53" s="17">
        <v>0</v>
      </c>
      <c r="E53" s="15">
        <v>0</v>
      </c>
      <c r="F53" s="15">
        <v>0</v>
      </c>
      <c r="G53" s="15">
        <v>0</v>
      </c>
      <c r="H53" s="15">
        <v>0</v>
      </c>
      <c r="I53" s="54">
        <v>15.3</v>
      </c>
      <c r="J53" s="20">
        <v>13.6</v>
      </c>
      <c r="K53" s="20"/>
      <c r="L53" s="20"/>
      <c r="M53" s="20"/>
      <c r="N53" s="22">
        <f t="shared" si="4"/>
        <v>35.300000000000004</v>
      </c>
    </row>
    <row r="54" spans="1:14" ht="24.75" customHeight="1">
      <c r="A54" s="26" t="s">
        <v>36</v>
      </c>
      <c r="B54" s="15">
        <f>SUM(B39:B53)</f>
        <v>56.2</v>
      </c>
      <c r="C54" s="15">
        <f t="shared" ref="C54:M54" si="5">SUM(C39:C53)</f>
        <v>43.199999999999996</v>
      </c>
      <c r="D54" s="15">
        <f t="shared" si="5"/>
        <v>36.099999999999994</v>
      </c>
      <c r="E54" s="15">
        <f t="shared" si="5"/>
        <v>36.549999999999997</v>
      </c>
      <c r="F54" s="20">
        <f t="shared" si="5"/>
        <v>40.849999999999994</v>
      </c>
      <c r="G54" s="20">
        <f t="shared" si="5"/>
        <v>47.300000000000004</v>
      </c>
      <c r="H54" s="20">
        <f t="shared" si="5"/>
        <v>33.699999999999996</v>
      </c>
      <c r="I54" s="20">
        <f t="shared" si="5"/>
        <v>68.099999999999994</v>
      </c>
      <c r="J54" s="20">
        <f t="shared" si="5"/>
        <v>77.8</v>
      </c>
      <c r="K54" s="20">
        <f t="shared" si="5"/>
        <v>0</v>
      </c>
      <c r="L54" s="20">
        <f t="shared" si="5"/>
        <v>0</v>
      </c>
      <c r="M54" s="20">
        <f t="shared" si="5"/>
        <v>0</v>
      </c>
      <c r="N54" s="20">
        <f>SUM(N39:N53)</f>
        <v>439.8</v>
      </c>
    </row>
    <row r="55" spans="1:14" ht="24.75" customHeight="1">
      <c r="A55" s="105" t="s">
        <v>37</v>
      </c>
      <c r="B55" s="106"/>
      <c r="C55" s="106"/>
      <c r="D55" s="106"/>
      <c r="E55" s="106"/>
      <c r="F55" s="106"/>
      <c r="G55" s="106"/>
      <c r="H55" s="108"/>
      <c r="I55" s="106"/>
      <c r="J55" s="106"/>
      <c r="K55" s="106"/>
      <c r="L55" s="106"/>
      <c r="M55" s="106"/>
      <c r="N55" s="107"/>
    </row>
    <row r="56" spans="1:14" ht="24.75" customHeight="1">
      <c r="A56" s="21" t="s">
        <v>17</v>
      </c>
      <c r="B56" s="15">
        <v>22</v>
      </c>
      <c r="C56" s="15">
        <v>18</v>
      </c>
      <c r="D56" s="15">
        <v>13</v>
      </c>
      <c r="E56" s="32">
        <v>10</v>
      </c>
      <c r="F56" s="15">
        <v>6</v>
      </c>
      <c r="G56" s="57">
        <v>8</v>
      </c>
      <c r="H56" s="56">
        <v>12</v>
      </c>
      <c r="I56" s="28">
        <v>22.3</v>
      </c>
      <c r="J56" s="15">
        <v>21.3</v>
      </c>
      <c r="K56" s="15"/>
      <c r="L56" s="15"/>
      <c r="M56" s="15"/>
      <c r="N56" s="22">
        <f>SUM(B56:M56)</f>
        <v>132.6</v>
      </c>
    </row>
    <row r="57" spans="1:14" ht="24.75" customHeight="1">
      <c r="A57" s="21" t="s">
        <v>18</v>
      </c>
      <c r="B57" s="15">
        <v>9.3000000000000007</v>
      </c>
      <c r="C57" s="15">
        <v>3.2</v>
      </c>
      <c r="D57" s="15">
        <v>8</v>
      </c>
      <c r="E57" s="32">
        <v>9</v>
      </c>
      <c r="F57" s="15">
        <v>10.199999999999999</v>
      </c>
      <c r="G57" s="15">
        <v>19.3</v>
      </c>
      <c r="H57" s="55">
        <v>23</v>
      </c>
      <c r="I57" s="15">
        <v>21.9</v>
      </c>
      <c r="J57" s="15">
        <v>12.3</v>
      </c>
      <c r="K57" s="15"/>
      <c r="L57" s="15"/>
      <c r="M57" s="15"/>
      <c r="N57" s="22">
        <f t="shared" ref="N57:N71" si="6">SUM(B57:M57)</f>
        <v>116.2</v>
      </c>
    </row>
    <row r="58" spans="1:14" ht="36" customHeight="1">
      <c r="A58" s="21" t="s">
        <v>19</v>
      </c>
      <c r="B58" s="15">
        <f>[1]แบบบันทึกปริมาณขยะรายเดือน!B20</f>
        <v>18</v>
      </c>
      <c r="C58" s="15">
        <f>[1]แบบบันทึกปริมาณขยะรายเดือน!C20</f>
        <v>15</v>
      </c>
      <c r="D58" s="15">
        <f>[1]แบบบันทึกปริมาณขยะรายเดือน!D20</f>
        <v>2</v>
      </c>
      <c r="E58" s="32">
        <f>[1]แบบบันทึกปริมาณขยะรายเดือน!E20</f>
        <v>0</v>
      </c>
      <c r="F58" s="15">
        <v>0</v>
      </c>
      <c r="G58" s="15">
        <v>16.3</v>
      </c>
      <c r="H58" s="15">
        <v>15.5</v>
      </c>
      <c r="I58" s="15">
        <v>12.3</v>
      </c>
      <c r="J58" s="15">
        <v>11.2</v>
      </c>
      <c r="K58" s="15"/>
      <c r="L58" s="15"/>
      <c r="M58" s="15"/>
      <c r="N58" s="22">
        <f t="shared" si="6"/>
        <v>90.3</v>
      </c>
    </row>
    <row r="59" spans="1:14" ht="37.5" customHeight="1">
      <c r="A59" s="21" t="s">
        <v>20</v>
      </c>
      <c r="B59" s="15">
        <v>6.5</v>
      </c>
      <c r="C59" s="15">
        <v>11</v>
      </c>
      <c r="D59" s="15">
        <v>0</v>
      </c>
      <c r="E59" s="32">
        <v>25</v>
      </c>
      <c r="F59" s="15">
        <v>43</v>
      </c>
      <c r="G59" s="15">
        <v>12</v>
      </c>
      <c r="H59" s="15">
        <v>19.5</v>
      </c>
      <c r="I59" s="15">
        <v>16.2</v>
      </c>
      <c r="J59" s="15">
        <v>14.9</v>
      </c>
      <c r="K59" s="15"/>
      <c r="L59" s="15"/>
      <c r="M59" s="15"/>
      <c r="N59" s="22">
        <f t="shared" si="6"/>
        <v>148.1</v>
      </c>
    </row>
    <row r="60" spans="1:14" ht="24.75" customHeight="1">
      <c r="A60" s="21" t="s">
        <v>21</v>
      </c>
      <c r="B60" s="23">
        <v>4.63</v>
      </c>
      <c r="C60" s="23">
        <v>5.8</v>
      </c>
      <c r="D60" s="23">
        <v>4</v>
      </c>
      <c r="E60" s="32">
        <v>9.1000000000000014</v>
      </c>
      <c r="F60" s="15">
        <v>7.9</v>
      </c>
      <c r="G60" s="15">
        <v>4</v>
      </c>
      <c r="H60" s="15">
        <v>3.5</v>
      </c>
      <c r="I60" s="15">
        <v>6.2</v>
      </c>
      <c r="J60" s="15">
        <v>3.9</v>
      </c>
      <c r="K60" s="15"/>
      <c r="L60" s="15"/>
      <c r="M60" s="15"/>
      <c r="N60" s="22">
        <f t="shared" si="6"/>
        <v>49.03</v>
      </c>
    </row>
    <row r="61" spans="1:14" ht="24.75" customHeight="1">
      <c r="A61" s="21" t="s">
        <v>22</v>
      </c>
      <c r="B61" s="15">
        <v>0.60000000000000009</v>
      </c>
      <c r="C61" s="15">
        <v>0.2</v>
      </c>
      <c r="D61" s="15">
        <v>0.30000000000000004</v>
      </c>
      <c r="E61" s="32">
        <v>0.30000000000000004</v>
      </c>
      <c r="F61" s="15">
        <v>0.2</v>
      </c>
      <c r="G61" s="15">
        <v>0.2</v>
      </c>
      <c r="H61" s="15">
        <v>0.9</v>
      </c>
      <c r="I61" s="15">
        <v>0.3</v>
      </c>
      <c r="J61" s="15">
        <v>0.9</v>
      </c>
      <c r="K61" s="15"/>
      <c r="L61" s="15"/>
      <c r="M61" s="15"/>
      <c r="N61" s="22">
        <f t="shared" si="6"/>
        <v>3.9</v>
      </c>
    </row>
    <row r="62" spans="1:14" ht="24.75" customHeight="1">
      <c r="A62" s="21" t="s">
        <v>23</v>
      </c>
      <c r="B62" s="15">
        <v>5.6</v>
      </c>
      <c r="C62" s="15">
        <v>7.2</v>
      </c>
      <c r="D62" s="15">
        <v>0.1</v>
      </c>
      <c r="E62" s="32">
        <v>5.9</v>
      </c>
      <c r="F62" s="15">
        <v>8.6999999999999993</v>
      </c>
      <c r="G62" s="15">
        <v>32</v>
      </c>
      <c r="H62" s="15">
        <v>26</v>
      </c>
      <c r="I62" s="15">
        <v>23</v>
      </c>
      <c r="J62" s="15">
        <v>12.3</v>
      </c>
      <c r="K62" s="15"/>
      <c r="L62" s="15"/>
      <c r="M62" s="15"/>
      <c r="N62" s="22">
        <f t="shared" si="6"/>
        <v>120.8</v>
      </c>
    </row>
    <row r="63" spans="1:14" ht="24.75" customHeight="1">
      <c r="A63" s="21" t="s">
        <v>24</v>
      </c>
      <c r="B63" s="15">
        <v>2.5</v>
      </c>
      <c r="C63" s="15">
        <v>6.3</v>
      </c>
      <c r="D63" s="15">
        <v>0.1</v>
      </c>
      <c r="E63" s="32">
        <v>7.1000000000000023</v>
      </c>
      <c r="F63" s="15">
        <v>4.4000000000000004</v>
      </c>
      <c r="G63" s="15">
        <v>4.5999999999999996</v>
      </c>
      <c r="H63" s="15">
        <v>0</v>
      </c>
      <c r="I63" s="15">
        <v>2.9</v>
      </c>
      <c r="J63" s="15">
        <v>4.2</v>
      </c>
      <c r="K63" s="15"/>
      <c r="L63" s="15"/>
      <c r="M63" s="15"/>
      <c r="N63" s="22">
        <f t="shared" si="6"/>
        <v>32.100000000000009</v>
      </c>
    </row>
    <row r="64" spans="1:14" ht="24.75" customHeight="1">
      <c r="A64" s="21" t="s">
        <v>25</v>
      </c>
      <c r="B64" s="15">
        <v>5.0999999999999996</v>
      </c>
      <c r="C64" s="15">
        <v>6</v>
      </c>
      <c r="D64" s="15">
        <v>2.5</v>
      </c>
      <c r="E64" s="32">
        <v>0</v>
      </c>
      <c r="F64" s="15">
        <v>5</v>
      </c>
      <c r="G64" s="15">
        <v>1.3</v>
      </c>
      <c r="H64" s="15">
        <v>0.5</v>
      </c>
      <c r="I64" s="15">
        <v>3.2</v>
      </c>
      <c r="J64" s="15">
        <v>1.6</v>
      </c>
      <c r="K64" s="15"/>
      <c r="L64" s="15"/>
      <c r="M64" s="15"/>
      <c r="N64" s="22">
        <f t="shared" si="6"/>
        <v>25.200000000000003</v>
      </c>
    </row>
    <row r="65" spans="1:14" ht="24.75" customHeight="1">
      <c r="A65" s="21" t="s">
        <v>26</v>
      </c>
      <c r="B65" s="15">
        <v>2</v>
      </c>
      <c r="C65" s="15">
        <v>1.6</v>
      </c>
      <c r="D65" s="15">
        <v>3.5</v>
      </c>
      <c r="E65" s="32">
        <v>2.2999999999999998</v>
      </c>
      <c r="F65" s="15">
        <v>4.2</v>
      </c>
      <c r="G65" s="15">
        <v>3</v>
      </c>
      <c r="H65" s="15">
        <v>1.5</v>
      </c>
      <c r="I65" s="15">
        <v>2.1</v>
      </c>
      <c r="J65" s="15">
        <v>1.2</v>
      </c>
      <c r="K65" s="15"/>
      <c r="L65" s="15"/>
      <c r="M65" s="15"/>
      <c r="N65" s="22">
        <f t="shared" si="6"/>
        <v>21.4</v>
      </c>
    </row>
    <row r="66" spans="1:14" ht="24.75" customHeight="1">
      <c r="A66" s="21" t="s">
        <v>27</v>
      </c>
      <c r="B66" s="15">
        <v>17.3</v>
      </c>
      <c r="C66" s="15">
        <v>14.2</v>
      </c>
      <c r="D66" s="15">
        <v>4.6999999999999993</v>
      </c>
      <c r="E66" s="32">
        <v>2.5</v>
      </c>
      <c r="F66" s="15">
        <v>3.1</v>
      </c>
      <c r="G66" s="15">
        <v>23</v>
      </c>
      <c r="H66" s="15">
        <v>39</v>
      </c>
      <c r="I66" s="15">
        <v>26</v>
      </c>
      <c r="J66" s="15">
        <v>29</v>
      </c>
      <c r="K66" s="15"/>
      <c r="L66" s="15"/>
      <c r="M66" s="15"/>
      <c r="N66" s="22">
        <f t="shared" si="6"/>
        <v>158.80000000000001</v>
      </c>
    </row>
    <row r="67" spans="1:14" ht="24.75" customHeight="1">
      <c r="A67" s="21" t="s">
        <v>28</v>
      </c>
      <c r="B67" s="15">
        <v>8</v>
      </c>
      <c r="C67" s="15">
        <v>4.7</v>
      </c>
      <c r="D67" s="15">
        <v>39.6</v>
      </c>
      <c r="E67" s="32">
        <v>20</v>
      </c>
      <c r="F67" s="15">
        <v>9</v>
      </c>
      <c r="G67" s="15">
        <v>59</v>
      </c>
      <c r="H67" s="15">
        <v>48</v>
      </c>
      <c r="I67" s="15">
        <v>52</v>
      </c>
      <c r="J67" s="15">
        <v>41</v>
      </c>
      <c r="K67" s="15"/>
      <c r="L67" s="15"/>
      <c r="M67" s="15"/>
      <c r="N67" s="22">
        <f t="shared" si="6"/>
        <v>281.3</v>
      </c>
    </row>
    <row r="68" spans="1:14" ht="24.75" customHeight="1">
      <c r="A68" s="21" t="s">
        <v>29</v>
      </c>
      <c r="B68" s="15">
        <v>30.32</v>
      </c>
      <c r="C68" s="15">
        <v>6.6</v>
      </c>
      <c r="D68" s="15">
        <v>15.3</v>
      </c>
      <c r="E68" s="32">
        <v>5.6</v>
      </c>
      <c r="F68" s="15">
        <v>6.9</v>
      </c>
      <c r="G68" s="15">
        <v>27</v>
      </c>
      <c r="H68" s="15">
        <v>31</v>
      </c>
      <c r="I68" s="15">
        <v>36</v>
      </c>
      <c r="J68" s="15">
        <v>42.6</v>
      </c>
      <c r="K68" s="15"/>
      <c r="L68" s="15"/>
      <c r="M68" s="15"/>
      <c r="N68" s="22">
        <f t="shared" si="6"/>
        <v>201.32</v>
      </c>
    </row>
    <row r="69" spans="1:14" ht="24.75" customHeight="1">
      <c r="A69" s="21" t="s">
        <v>30</v>
      </c>
      <c r="B69" s="15">
        <v>92</v>
      </c>
      <c r="C69" s="15">
        <v>60.4</v>
      </c>
      <c r="D69" s="15">
        <v>57.9</v>
      </c>
      <c r="E69" s="32">
        <v>6</v>
      </c>
      <c r="F69" s="15">
        <v>53</v>
      </c>
      <c r="G69" s="15">
        <v>69</v>
      </c>
      <c r="H69" s="15">
        <v>89</v>
      </c>
      <c r="I69" s="15">
        <v>64.3</v>
      </c>
      <c r="J69" s="15">
        <v>45.3</v>
      </c>
      <c r="K69" s="15"/>
      <c r="L69" s="15"/>
      <c r="M69" s="15"/>
      <c r="N69" s="22">
        <f t="shared" si="6"/>
        <v>536.9</v>
      </c>
    </row>
    <row r="70" spans="1:14" ht="24.75" customHeight="1">
      <c r="A70" s="21" t="s">
        <v>31</v>
      </c>
      <c r="B70" s="15">
        <v>49</v>
      </c>
      <c r="C70" s="15">
        <v>26</v>
      </c>
      <c r="D70" s="15">
        <v>19.3</v>
      </c>
      <c r="E70" s="32">
        <v>23</v>
      </c>
      <c r="F70" s="15">
        <v>36</v>
      </c>
      <c r="G70" s="15">
        <v>78</v>
      </c>
      <c r="H70" s="15">
        <v>63</v>
      </c>
      <c r="I70" s="15">
        <v>54.6</v>
      </c>
      <c r="J70" s="15">
        <v>39.6</v>
      </c>
      <c r="K70" s="15"/>
      <c r="L70" s="15"/>
      <c r="M70" s="15"/>
      <c r="N70" s="22">
        <f t="shared" si="6"/>
        <v>388.50000000000006</v>
      </c>
    </row>
    <row r="71" spans="1:14" ht="24.75" customHeight="1">
      <c r="A71" s="27" t="s">
        <v>38</v>
      </c>
      <c r="B71" s="15">
        <f>SUM(B56:B70)</f>
        <v>272.85000000000002</v>
      </c>
      <c r="C71" s="15">
        <f t="shared" ref="C71:N71" si="7">SUM(C56:C70)</f>
        <v>186.2</v>
      </c>
      <c r="D71" s="15">
        <f>SUM(D56:D70)</f>
        <v>170.3</v>
      </c>
      <c r="E71" s="15">
        <f>SUM(E56:E70)</f>
        <v>125.8</v>
      </c>
      <c r="F71" s="15">
        <f t="shared" si="7"/>
        <v>197.60000000000002</v>
      </c>
      <c r="G71" s="15">
        <f>SUM(G56:G70)</f>
        <v>356.7</v>
      </c>
      <c r="H71" s="15">
        <f>SUM(H56:H70)</f>
        <v>372.4</v>
      </c>
      <c r="I71" s="15">
        <f t="shared" si="7"/>
        <v>343.3</v>
      </c>
      <c r="J71" s="15">
        <f t="shared" si="7"/>
        <v>281.3</v>
      </c>
      <c r="K71" s="15">
        <f t="shared" si="7"/>
        <v>0</v>
      </c>
      <c r="L71" s="15">
        <f t="shared" si="7"/>
        <v>0</v>
      </c>
      <c r="M71" s="15">
        <f t="shared" si="7"/>
        <v>0</v>
      </c>
      <c r="N71" s="15">
        <f>SUM(N56:N70)</f>
        <v>2306.4499999999998</v>
      </c>
    </row>
    <row r="72" spans="1:14" ht="24.75" customHeight="1">
      <c r="A72" s="105" t="s">
        <v>39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24.75" customHeight="1">
      <c r="A73" s="21" t="s">
        <v>17</v>
      </c>
      <c r="B73" s="15">
        <v>33</v>
      </c>
      <c r="C73" s="15">
        <v>46.4</v>
      </c>
      <c r="D73" s="62">
        <v>38.6</v>
      </c>
      <c r="E73" s="15">
        <v>27.8</v>
      </c>
      <c r="F73" s="15">
        <v>9.5</v>
      </c>
      <c r="G73" s="15">
        <v>31.3</v>
      </c>
      <c r="H73" s="15">
        <v>9.3000000000000007</v>
      </c>
      <c r="I73" s="15">
        <v>23.1</v>
      </c>
      <c r="J73" s="15">
        <v>12.5</v>
      </c>
      <c r="K73" s="15"/>
      <c r="L73" s="15"/>
      <c r="M73" s="15"/>
      <c r="N73" s="22">
        <f>SUM(B73:M73)</f>
        <v>231.50000000000003</v>
      </c>
    </row>
    <row r="74" spans="1:14" ht="24.75" customHeight="1">
      <c r="A74" s="21" t="s">
        <v>18</v>
      </c>
      <c r="B74" s="15">
        <v>33.799999999999997</v>
      </c>
      <c r="C74" s="15">
        <v>28.1</v>
      </c>
      <c r="D74" s="62">
        <v>23.3</v>
      </c>
      <c r="E74" s="15">
        <v>30.1</v>
      </c>
      <c r="F74" s="28">
        <v>98.3</v>
      </c>
      <c r="G74" s="28">
        <v>22.4</v>
      </c>
      <c r="H74" s="28">
        <v>25</v>
      </c>
      <c r="I74" s="28">
        <v>43.2</v>
      </c>
      <c r="J74" s="28">
        <v>20.3</v>
      </c>
      <c r="K74" s="28"/>
      <c r="L74" s="28"/>
      <c r="M74" s="28"/>
      <c r="N74" s="22">
        <f t="shared" ref="N74:N88" si="8">SUM(B74:M74)</f>
        <v>324.5</v>
      </c>
    </row>
    <row r="75" spans="1:14" ht="35.25" customHeight="1">
      <c r="A75" s="21" t="s">
        <v>19</v>
      </c>
      <c r="B75" s="28">
        <f>[1]แบบบันทึกปริมาณขยะรายเดือน!B24</f>
        <v>4.2</v>
      </c>
      <c r="C75" s="15">
        <v>13</v>
      </c>
      <c r="D75" s="15">
        <v>5</v>
      </c>
      <c r="E75" s="15">
        <f>[1]แบบบันทึกปริมาณขยะรายเดือน!E24</f>
        <v>3.3000000000000003</v>
      </c>
      <c r="F75" s="15">
        <v>14.5</v>
      </c>
      <c r="G75" s="15">
        <v>5.4</v>
      </c>
      <c r="H75" s="15">
        <v>5.7</v>
      </c>
      <c r="I75" s="15">
        <v>6.3</v>
      </c>
      <c r="J75" s="15">
        <v>6.8</v>
      </c>
      <c r="K75" s="15"/>
      <c r="L75" s="15"/>
      <c r="M75" s="15"/>
      <c r="N75" s="22">
        <f t="shared" si="8"/>
        <v>64.2</v>
      </c>
    </row>
    <row r="76" spans="1:14" ht="37.5" customHeight="1">
      <c r="A76" s="21" t="s">
        <v>20</v>
      </c>
      <c r="B76" s="28">
        <v>4.9000000000000004</v>
      </c>
      <c r="C76" s="15">
        <v>7.4</v>
      </c>
      <c r="D76" s="15">
        <v>15</v>
      </c>
      <c r="E76" s="15">
        <v>7.9000000000000012</v>
      </c>
      <c r="F76" s="15">
        <v>15</v>
      </c>
      <c r="G76" s="15">
        <v>8.9</v>
      </c>
      <c r="H76" s="15">
        <v>5.6</v>
      </c>
      <c r="I76" s="15">
        <v>9.8000000000000007</v>
      </c>
      <c r="J76" s="15">
        <v>10.199999999999999</v>
      </c>
      <c r="K76" s="15"/>
      <c r="L76" s="15"/>
      <c r="M76" s="15"/>
      <c r="N76" s="22">
        <f t="shared" si="8"/>
        <v>84.7</v>
      </c>
    </row>
    <row r="77" spans="1:14" ht="24.75" customHeight="1">
      <c r="A77" s="21" t="s">
        <v>21</v>
      </c>
      <c r="B77" s="29">
        <v>9.5</v>
      </c>
      <c r="C77" s="23">
        <v>5.2</v>
      </c>
      <c r="D77" s="23">
        <v>5.0000000000000018</v>
      </c>
      <c r="E77" s="15">
        <v>10.200000000000001</v>
      </c>
      <c r="F77" s="15">
        <v>6.6</v>
      </c>
      <c r="G77" s="15">
        <v>11.2</v>
      </c>
      <c r="H77" s="15">
        <v>0</v>
      </c>
      <c r="I77" s="15">
        <v>7.5</v>
      </c>
      <c r="J77" s="15">
        <v>5.5</v>
      </c>
      <c r="K77" s="15"/>
      <c r="L77" s="15"/>
      <c r="M77" s="15"/>
      <c r="N77" s="22">
        <f t="shared" si="8"/>
        <v>60.7</v>
      </c>
    </row>
    <row r="78" spans="1:14" ht="24.75" customHeight="1">
      <c r="A78" s="21" t="s">
        <v>22</v>
      </c>
      <c r="B78" s="28">
        <v>0</v>
      </c>
      <c r="C78" s="15">
        <v>0.5</v>
      </c>
      <c r="D78" s="15">
        <v>0.5</v>
      </c>
      <c r="E78" s="15">
        <v>0</v>
      </c>
      <c r="F78" s="15">
        <v>0</v>
      </c>
      <c r="G78" s="15">
        <v>0</v>
      </c>
      <c r="H78" s="58">
        <v>0</v>
      </c>
      <c r="I78" s="15">
        <v>0.9</v>
      </c>
      <c r="J78" s="15">
        <v>0.9</v>
      </c>
      <c r="K78" s="15"/>
      <c r="L78" s="15"/>
      <c r="M78" s="15"/>
      <c r="N78" s="22">
        <f t="shared" si="8"/>
        <v>2.8</v>
      </c>
    </row>
    <row r="79" spans="1:14" ht="24.75" customHeight="1">
      <c r="A79" s="21" t="s">
        <v>23</v>
      </c>
      <c r="B79" s="28">
        <v>1.3</v>
      </c>
      <c r="C79" s="15">
        <v>1.2</v>
      </c>
      <c r="D79" s="15">
        <v>79</v>
      </c>
      <c r="E79" s="15">
        <v>1.1000000000000001</v>
      </c>
      <c r="F79" s="50">
        <v>28.5</v>
      </c>
      <c r="G79" s="57">
        <v>3.9</v>
      </c>
      <c r="H79" s="56" t="s">
        <v>47</v>
      </c>
      <c r="I79" s="28">
        <v>3.3</v>
      </c>
      <c r="J79" s="15">
        <v>5.6</v>
      </c>
      <c r="K79" s="15"/>
      <c r="L79" s="15"/>
      <c r="M79" s="15"/>
      <c r="N79" s="22">
        <f t="shared" si="8"/>
        <v>123.89999999999999</v>
      </c>
    </row>
    <row r="80" spans="1:14" ht="24.75" customHeight="1">
      <c r="A80" s="21" t="s">
        <v>24</v>
      </c>
      <c r="B80" s="28">
        <v>1.3</v>
      </c>
      <c r="C80" s="15">
        <v>1.5</v>
      </c>
      <c r="D80" s="15">
        <v>1.5</v>
      </c>
      <c r="E80" s="15">
        <v>7.2</v>
      </c>
      <c r="F80" s="15">
        <v>8.5</v>
      </c>
      <c r="G80" s="15">
        <v>9.9</v>
      </c>
      <c r="H80" s="55">
        <v>4.7</v>
      </c>
      <c r="I80" s="15">
        <v>1.3</v>
      </c>
      <c r="J80" s="15">
        <v>2.5</v>
      </c>
      <c r="K80" s="15"/>
      <c r="L80" s="15"/>
      <c r="M80" s="15"/>
      <c r="N80" s="22">
        <f t="shared" si="8"/>
        <v>38.4</v>
      </c>
    </row>
    <row r="81" spans="1:14" ht="24.75" customHeight="1">
      <c r="A81" s="21" t="s">
        <v>25</v>
      </c>
      <c r="B81" s="28">
        <v>2</v>
      </c>
      <c r="C81" s="15">
        <v>1.9000000000000001</v>
      </c>
      <c r="D81" s="15">
        <v>2.4000000000000004</v>
      </c>
      <c r="E81" s="15">
        <v>2.4</v>
      </c>
      <c r="F81" s="15">
        <v>0</v>
      </c>
      <c r="G81" s="15">
        <v>0</v>
      </c>
      <c r="H81" s="15">
        <v>0</v>
      </c>
      <c r="I81" s="15">
        <v>0.2</v>
      </c>
      <c r="J81" s="15">
        <v>2.4</v>
      </c>
      <c r="K81" s="15"/>
      <c r="L81" s="15"/>
      <c r="M81" s="15"/>
      <c r="N81" s="22">
        <f t="shared" si="8"/>
        <v>11.3</v>
      </c>
    </row>
    <row r="82" spans="1:14" ht="24.75" customHeight="1">
      <c r="A82" s="21" t="s">
        <v>26</v>
      </c>
      <c r="B82" s="28">
        <v>0</v>
      </c>
      <c r="C82" s="15">
        <v>0</v>
      </c>
      <c r="D82" s="15">
        <v>5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/>
      <c r="L82" s="15"/>
      <c r="M82" s="15"/>
      <c r="N82" s="22">
        <f t="shared" si="8"/>
        <v>5</v>
      </c>
    </row>
    <row r="83" spans="1:14" ht="24.75" customHeight="1">
      <c r="A83" s="21" t="s">
        <v>27</v>
      </c>
      <c r="B83" s="28">
        <v>5.3999999999999995</v>
      </c>
      <c r="C83" s="15">
        <v>12.899999999999999</v>
      </c>
      <c r="D83" s="15">
        <v>1</v>
      </c>
      <c r="E83" s="15">
        <v>0</v>
      </c>
      <c r="F83" s="15">
        <v>0.8</v>
      </c>
      <c r="G83" s="15">
        <v>1</v>
      </c>
      <c r="H83" s="15">
        <v>5</v>
      </c>
      <c r="I83" s="15">
        <v>6.4</v>
      </c>
      <c r="J83" s="15">
        <v>4.9000000000000004</v>
      </c>
      <c r="K83" s="15"/>
      <c r="L83" s="15"/>
      <c r="M83" s="15"/>
      <c r="N83" s="22">
        <f t="shared" si="8"/>
        <v>37.4</v>
      </c>
    </row>
    <row r="84" spans="1:14" ht="24.75" customHeight="1">
      <c r="A84" s="21" t="s">
        <v>28</v>
      </c>
      <c r="B84" s="28">
        <v>1073</v>
      </c>
      <c r="C84" s="15">
        <v>953.5</v>
      </c>
      <c r="D84" s="127">
        <v>280</v>
      </c>
      <c r="E84" s="15">
        <v>188</v>
      </c>
      <c r="F84" s="15">
        <v>209</v>
      </c>
      <c r="G84" s="15">
        <v>1301</v>
      </c>
      <c r="H84" s="15">
        <v>1552</v>
      </c>
      <c r="I84" s="15">
        <v>1836</v>
      </c>
      <c r="J84" s="15">
        <v>1923</v>
      </c>
      <c r="K84" s="15"/>
      <c r="L84" s="15"/>
      <c r="M84" s="15"/>
      <c r="N84" s="22">
        <f t="shared" si="8"/>
        <v>9315.5</v>
      </c>
    </row>
    <row r="85" spans="1:14" ht="24.75" customHeight="1">
      <c r="A85" s="21" t="s">
        <v>29</v>
      </c>
      <c r="B85" s="28">
        <v>423</v>
      </c>
      <c r="C85" s="15">
        <v>602</v>
      </c>
      <c r="D85" s="15">
        <v>320</v>
      </c>
      <c r="E85" s="15">
        <v>90</v>
      </c>
      <c r="F85" s="15">
        <v>86</v>
      </c>
      <c r="G85" s="15">
        <v>220</v>
      </c>
      <c r="H85" s="58">
        <v>303</v>
      </c>
      <c r="I85" s="15">
        <v>298.60000000000002</v>
      </c>
      <c r="J85" s="15">
        <v>226</v>
      </c>
      <c r="K85" s="15"/>
      <c r="L85" s="15"/>
      <c r="M85" s="15"/>
      <c r="N85" s="22">
        <f t="shared" si="8"/>
        <v>2568.6</v>
      </c>
    </row>
    <row r="86" spans="1:14" ht="24.75" customHeight="1">
      <c r="A86" s="21" t="s">
        <v>30</v>
      </c>
      <c r="B86" s="28">
        <v>49</v>
      </c>
      <c r="C86" s="15">
        <v>62</v>
      </c>
      <c r="D86" s="15">
        <v>102.3</v>
      </c>
      <c r="E86" s="15">
        <v>301</v>
      </c>
      <c r="F86" s="15">
        <v>55</v>
      </c>
      <c r="G86" s="57">
        <v>33</v>
      </c>
      <c r="H86" s="56" t="s">
        <v>48</v>
      </c>
      <c r="I86" s="28">
        <v>25.9</v>
      </c>
      <c r="J86" s="15">
        <v>19.3</v>
      </c>
      <c r="K86" s="15"/>
      <c r="L86" s="15"/>
      <c r="M86" s="15"/>
      <c r="N86" s="22">
        <f t="shared" si="8"/>
        <v>647.49999999999989</v>
      </c>
    </row>
    <row r="87" spans="1:14" ht="24.75" customHeight="1">
      <c r="A87" s="21" t="s">
        <v>31</v>
      </c>
      <c r="B87" s="28">
        <v>52</v>
      </c>
      <c r="C87" s="15">
        <v>59</v>
      </c>
      <c r="D87" s="15">
        <v>35</v>
      </c>
      <c r="E87" s="15">
        <v>46</v>
      </c>
      <c r="F87" s="15">
        <v>25</v>
      </c>
      <c r="G87" s="15">
        <v>29</v>
      </c>
      <c r="H87" s="55">
        <v>36</v>
      </c>
      <c r="I87" s="15">
        <v>49.2</v>
      </c>
      <c r="J87" s="15">
        <v>32.1</v>
      </c>
      <c r="K87" s="15"/>
      <c r="L87" s="15"/>
      <c r="M87" s="15"/>
      <c r="N87" s="22">
        <f t="shared" si="8"/>
        <v>363.3</v>
      </c>
    </row>
    <row r="88" spans="1:14" ht="24.75" customHeight="1">
      <c r="A88" s="27" t="s">
        <v>40</v>
      </c>
      <c r="B88" s="15">
        <f>SUM(B73:B87)</f>
        <v>1692.4</v>
      </c>
      <c r="C88" s="15">
        <f t="shared" ref="C88:F88" si="9">SUM(C73:C87)</f>
        <v>1794.6</v>
      </c>
      <c r="D88" s="15">
        <f t="shared" si="9"/>
        <v>913.59999999999991</v>
      </c>
      <c r="E88" s="15">
        <f t="shared" si="9"/>
        <v>715</v>
      </c>
      <c r="F88" s="15">
        <f t="shared" si="9"/>
        <v>556.70000000000005</v>
      </c>
      <c r="G88" s="15">
        <f t="shared" ref="C88:M88" si="10">SUM(G73:G87)</f>
        <v>1677</v>
      </c>
      <c r="H88" s="15">
        <f t="shared" si="10"/>
        <v>1946.3</v>
      </c>
      <c r="I88" s="15">
        <f t="shared" si="10"/>
        <v>2311.6999999999998</v>
      </c>
      <c r="J88" s="15">
        <f t="shared" si="10"/>
        <v>2272</v>
      </c>
      <c r="K88" s="15">
        <f t="shared" si="10"/>
        <v>0</v>
      </c>
      <c r="L88" s="15">
        <f t="shared" si="10"/>
        <v>0</v>
      </c>
      <c r="M88" s="15">
        <f t="shared" si="10"/>
        <v>0</v>
      </c>
      <c r="N88" s="22">
        <f t="shared" si="8"/>
        <v>13879.3</v>
      </c>
    </row>
  </sheetData>
  <mergeCells count="9">
    <mergeCell ref="A55:N55"/>
    <mergeCell ref="A72:N72"/>
    <mergeCell ref="A38:N38"/>
    <mergeCell ref="A1:N1"/>
    <mergeCell ref="A2:A3"/>
    <mergeCell ref="B2:M2"/>
    <mergeCell ref="N2:N3"/>
    <mergeCell ref="A4:N4"/>
    <mergeCell ref="A21:N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D4B-01EE-46E0-8BB6-18D988311592}">
  <dimension ref="A1:M14"/>
  <sheetViews>
    <sheetView zoomScale="85" zoomScaleNormal="85" workbookViewId="0">
      <selection activeCell="M4" sqref="M4"/>
    </sheetView>
  </sheetViews>
  <sheetFormatPr defaultColWidth="9.140625" defaultRowHeight="24"/>
  <cols>
    <col min="1" max="1" width="27.5703125" style="3" customWidth="1"/>
    <col min="2" max="2" width="13" style="3" customWidth="1"/>
    <col min="3" max="9" width="9.5703125" style="3" bestFit="1" customWidth="1"/>
    <col min="10" max="16384" width="9.140625" style="3"/>
  </cols>
  <sheetData>
    <row r="1" spans="1:13">
      <c r="A1" s="109" t="s">
        <v>49</v>
      </c>
      <c r="B1" s="111" t="s">
        <v>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>
      <c r="A2" s="110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</row>
    <row r="3" spans="1:13">
      <c r="A3" s="6" t="s">
        <v>50</v>
      </c>
      <c r="B3" s="1">
        <f>'ภาพรวม-ปริมาณของเสีย 67'!B20</f>
        <v>4086.9</v>
      </c>
      <c r="C3" s="1">
        <f>'ภาพรวม-ปริมาณของเสีย 67'!C20</f>
        <v>4240.2</v>
      </c>
      <c r="D3" s="1">
        <f>'ภาพรวม-ปริมาณของเสีย 67'!D20</f>
        <v>3440</v>
      </c>
      <c r="E3" s="1">
        <f>'ภาพรวม-ปริมาณของเสีย 67'!E20</f>
        <v>1424.4</v>
      </c>
      <c r="F3" s="1">
        <f>'ภาพรวม-ปริมาณของเสีย 67'!F20</f>
        <v>1639.3</v>
      </c>
      <c r="G3" s="1">
        <f>'ภาพรวม-ปริมาณของเสีย 67'!G20</f>
        <v>3633.6</v>
      </c>
      <c r="H3" s="1">
        <f>'ภาพรวม-ปริมาณของเสีย 67'!H20</f>
        <v>4283.3999999999996</v>
      </c>
      <c r="I3" s="1">
        <f>'ภาพรวม-ปริมาณของเสีย 67'!I20</f>
        <v>4334.1000000000004</v>
      </c>
      <c r="J3" s="1">
        <f>'ภาพรวม-ปริมาณของเสีย 67'!J20</f>
        <v>4269.1000000000004</v>
      </c>
      <c r="K3" s="1">
        <f>'ภาพรวม-ปริมาณของเสีย 67'!K20</f>
        <v>3614.7</v>
      </c>
      <c r="L3" s="1">
        <f>'ภาพรวม-ปริมาณของเสีย 67'!L20</f>
        <v>3958.7</v>
      </c>
      <c r="M3" s="1">
        <f>'ภาพรวม-ปริมาณของเสีย 67'!M20</f>
        <v>4044.5</v>
      </c>
    </row>
    <row r="4" spans="1:13" ht="22.5" customHeight="1">
      <c r="A4" s="6" t="s">
        <v>33</v>
      </c>
      <c r="B4" s="1">
        <f>'ภาพรวม-ปริมาณของเสีย 67'!B37</f>
        <v>7.3000000000000007</v>
      </c>
      <c r="C4" s="1">
        <f>'ภาพรวม-ปริมาณของเสีย 67'!C37</f>
        <v>11.8</v>
      </c>
      <c r="D4" s="1">
        <f>'ภาพรวม-ปริมาณของเสีย 67'!D37</f>
        <v>14.9</v>
      </c>
      <c r="E4" s="1">
        <f>'ภาพรวม-ปริมาณของเสีย 67'!E37</f>
        <v>11.95</v>
      </c>
      <c r="F4" s="1">
        <f>'ภาพรวม-ปริมาณของเสีย 67'!F37</f>
        <v>15.4</v>
      </c>
      <c r="G4" s="1">
        <f>'ภาพรวม-ปริมาณของเสีย 67'!G37</f>
        <v>10.5</v>
      </c>
      <c r="H4" s="1">
        <f>'ภาพรวม-ปริมาณของเสีย 67'!H37</f>
        <v>11.48</v>
      </c>
      <c r="I4" s="1">
        <f>'ภาพรวม-ปริมาณของเสีย 67'!I37</f>
        <v>12</v>
      </c>
      <c r="J4" s="1">
        <f>'ภาพรวม-ปริมาณของเสีย 67'!J37</f>
        <v>11.700000000000001</v>
      </c>
      <c r="K4" s="1">
        <f>'ภาพรวม-ปริมาณของเสีย 67'!K37</f>
        <v>7.7</v>
      </c>
      <c r="L4" s="1">
        <f>'ภาพรวม-ปริมาณของเสีย 67'!L37</f>
        <v>4.42</v>
      </c>
      <c r="M4" s="1">
        <f>'ภาพรวม-ปริมาณของเสีย 67'!M37</f>
        <v>7.09</v>
      </c>
    </row>
    <row r="5" spans="1:13" ht="22.5" customHeight="1">
      <c r="A5" s="6" t="s">
        <v>35</v>
      </c>
      <c r="B5" s="1">
        <f>'ภาพรวม-ปริมาณของเสีย 67'!B54</f>
        <v>0</v>
      </c>
      <c r="C5" s="1">
        <f>'ภาพรวม-ปริมาณของเสีย 67'!C54</f>
        <v>0</v>
      </c>
      <c r="D5" s="1">
        <f>'ภาพรวม-ปริมาณของเสีย 67'!D54</f>
        <v>0</v>
      </c>
      <c r="E5" s="1">
        <f>'ภาพรวม-ปริมาณของเสีย 67'!E54</f>
        <v>0</v>
      </c>
      <c r="F5" s="1">
        <f>'ภาพรวม-ปริมาณของเสีย 67'!F54</f>
        <v>0</v>
      </c>
      <c r="G5" s="1">
        <f>'ภาพรวม-ปริมาณของเสีย 67'!G54</f>
        <v>0</v>
      </c>
      <c r="H5" s="1">
        <f>'ภาพรวม-ปริมาณของเสีย 67'!H54</f>
        <v>0</v>
      </c>
      <c r="I5" s="1">
        <f>'ภาพรวม-ปริมาณของเสีย 67'!I54</f>
        <v>0</v>
      </c>
      <c r="J5" s="1">
        <f>'ภาพรวม-ปริมาณของเสีย 67'!J54</f>
        <v>0</v>
      </c>
      <c r="K5" s="1">
        <f>'ภาพรวม-ปริมาณของเสีย 67'!K54</f>
        <v>0</v>
      </c>
      <c r="L5" s="1">
        <f>'ภาพรวม-ปริมาณของเสีย 67'!L54</f>
        <v>0</v>
      </c>
      <c r="M5" s="1">
        <f>'ภาพรวม-ปริมาณของเสีย 67'!M54</f>
        <v>0</v>
      </c>
    </row>
    <row r="6" spans="1:13">
      <c r="A6" s="7" t="s">
        <v>51</v>
      </c>
      <c r="B6" s="4">
        <f>'ภาพรวม-ปริมาณของเสีย 67'!B71</f>
        <v>223.2</v>
      </c>
      <c r="C6" s="4">
        <f>'ภาพรวม-ปริมาณของเสีย 67'!C71</f>
        <v>160.9</v>
      </c>
      <c r="D6" s="4">
        <f>'ภาพรวม-ปริมาณของเสีย 67'!D71</f>
        <v>147.69999999999999</v>
      </c>
      <c r="E6" s="4">
        <f>'ภาพรวม-ปริมาณของเสีย 67'!E71</f>
        <v>145.9</v>
      </c>
      <c r="F6" s="4">
        <f>'ภาพรวม-ปริมาณของเสีย 67'!F71</f>
        <v>137</v>
      </c>
      <c r="G6" s="4">
        <f>'ภาพรวม-ปริมาณของเสีย 67'!G71</f>
        <v>195.3</v>
      </c>
      <c r="H6" s="4">
        <f>'ภาพรวม-ปริมาณของเสีย 67'!H71</f>
        <v>199.5</v>
      </c>
      <c r="I6" s="4">
        <f>'ภาพรวม-ปริมาณของเสีย 67'!I71</f>
        <v>218.7</v>
      </c>
      <c r="J6" s="4">
        <f>'ภาพรวม-ปริมาณของเสีย 67'!J71</f>
        <v>157.4</v>
      </c>
      <c r="K6" s="4">
        <f>'ภาพรวม-ปริมาณของเสีย 67'!K71</f>
        <v>172.47</v>
      </c>
      <c r="L6" s="4">
        <f>'ภาพรวม-ปริมาณของเสีย 67'!L71</f>
        <v>150.30000000000001</v>
      </c>
      <c r="M6" s="4">
        <f>'ภาพรวม-ปริมาณของเสีย 67'!M71</f>
        <v>556.70000000000005</v>
      </c>
    </row>
    <row r="7" spans="1:13">
      <c r="A7" s="7" t="s">
        <v>39</v>
      </c>
      <c r="B7" s="4">
        <f>'ภาพรวม-ปริมาณของเสีย 67'!B88</f>
        <v>1528.15</v>
      </c>
      <c r="C7" s="4">
        <f>'ภาพรวม-ปริมาณของเสีย 67'!C88</f>
        <v>1448.45</v>
      </c>
      <c r="D7" s="4">
        <f>'ภาพรวม-ปริมาณของเสีย 67'!D88</f>
        <v>711.7</v>
      </c>
      <c r="E7" s="4">
        <f>'ภาพรวม-ปริมาณของเสีย 67'!E88</f>
        <v>553.4</v>
      </c>
      <c r="F7" s="4">
        <f>'ภาพรวม-ปริมาณของเสีย 67'!F88</f>
        <v>284.70000000000005</v>
      </c>
      <c r="G7" s="4">
        <f>'ภาพรวม-ปริมาณของเสีย 67'!G88</f>
        <v>823.3</v>
      </c>
      <c r="H7" s="4">
        <f>'ภาพรวม-ปริมาณของเสีย 67'!H88</f>
        <v>1844.9</v>
      </c>
      <c r="I7" s="4">
        <f>'ภาพรวม-ปริมาณของเสีย 67'!I88</f>
        <v>1939.05</v>
      </c>
      <c r="J7" s="4">
        <f>'ภาพรวม-ปริมาณของเสีย 67'!J88</f>
        <v>1788.05</v>
      </c>
      <c r="K7" s="4">
        <f>'ภาพรวม-ปริมาณของเสีย 67'!K88</f>
        <v>1503.5</v>
      </c>
      <c r="L7" s="4">
        <f>'ภาพรวม-ปริมาณของเสีย 67'!L88</f>
        <v>1002.9</v>
      </c>
      <c r="M7" s="4">
        <f>'ภาพรวม-ปริมาณของเสีย 67'!M88</f>
        <v>975.59999999999991</v>
      </c>
    </row>
    <row r="8" spans="1:13" ht="25.5" customHeight="1">
      <c r="A8" s="63" t="s">
        <v>52</v>
      </c>
      <c r="B8" s="64">
        <f>SUM(B3:B7)</f>
        <v>5845.5500000000011</v>
      </c>
      <c r="C8" s="64">
        <f t="shared" ref="C8:M8" si="0">SUM(C3:C7)</f>
        <v>5861.3499999999995</v>
      </c>
      <c r="D8" s="64">
        <f t="shared" si="0"/>
        <v>4314.3</v>
      </c>
      <c r="E8" s="64">
        <f t="shared" si="0"/>
        <v>2135.65</v>
      </c>
      <c r="F8" s="64">
        <f>SUM(F3:F7)</f>
        <v>2076.4</v>
      </c>
      <c r="G8" s="64">
        <f t="shared" si="0"/>
        <v>4662.7</v>
      </c>
      <c r="H8" s="64">
        <f t="shared" si="0"/>
        <v>6339.2799999999988</v>
      </c>
      <c r="I8" s="64">
        <f t="shared" si="0"/>
        <v>6503.85</v>
      </c>
      <c r="J8" s="64">
        <f t="shared" si="0"/>
        <v>6226.25</v>
      </c>
      <c r="K8" s="64">
        <f t="shared" si="0"/>
        <v>5298.369999999999</v>
      </c>
      <c r="L8" s="64">
        <f t="shared" si="0"/>
        <v>5116.32</v>
      </c>
      <c r="M8" s="64">
        <f t="shared" si="0"/>
        <v>5583.8899999999994</v>
      </c>
    </row>
    <row r="9" spans="1:13" ht="25.5" customHeight="1">
      <c r="A9" s="5" t="s">
        <v>53</v>
      </c>
      <c r="B9" s="36">
        <f>B3/B8</f>
        <v>0.69914721454781836</v>
      </c>
      <c r="C9" s="36">
        <f t="shared" ref="C9:M9" si="1">C3/C8</f>
        <v>0.72341696025659619</v>
      </c>
      <c r="D9" s="36">
        <f t="shared" si="1"/>
        <v>0.79734835315114849</v>
      </c>
      <c r="E9" s="36">
        <f t="shared" si="1"/>
        <v>0.66696321962868454</v>
      </c>
      <c r="F9" s="36">
        <f t="shared" si="1"/>
        <v>0.78949142747062218</v>
      </c>
      <c r="G9" s="36">
        <f t="shared" si="1"/>
        <v>0.77929096875201065</v>
      </c>
      <c r="H9" s="36">
        <f t="shared" si="1"/>
        <v>0.67569187668000164</v>
      </c>
      <c r="I9" s="36">
        <f t="shared" si="1"/>
        <v>0.66638990751631733</v>
      </c>
      <c r="J9" s="36">
        <f t="shared" si="1"/>
        <v>0.68566151375225859</v>
      </c>
      <c r="K9" s="36">
        <f t="shared" si="1"/>
        <v>0.68222868542589521</v>
      </c>
      <c r="L9" s="36">
        <f t="shared" si="1"/>
        <v>0.77373971917315576</v>
      </c>
      <c r="M9" s="36">
        <f t="shared" si="1"/>
        <v>0.72431584433074436</v>
      </c>
    </row>
    <row r="10" spans="1:13" ht="25.5" customHeight="1">
      <c r="A10" s="5" t="s">
        <v>54</v>
      </c>
      <c r="B10" s="36">
        <f>B4/B8</f>
        <v>1.2488131997844512E-3</v>
      </c>
      <c r="C10" s="36">
        <f t="shared" ref="C10:M10" si="2">C4/C8</f>
        <v>2.0131880880684488E-3</v>
      </c>
      <c r="D10" s="36">
        <f t="shared" si="2"/>
        <v>3.4536309482418931E-3</v>
      </c>
      <c r="E10" s="36">
        <f t="shared" si="2"/>
        <v>5.5954861517570759E-3</v>
      </c>
      <c r="F10" s="36">
        <f t="shared" si="2"/>
        <v>7.4166827200924674E-3</v>
      </c>
      <c r="G10" s="36">
        <f t="shared" si="2"/>
        <v>2.2519141270079569E-3</v>
      </c>
      <c r="H10" s="36">
        <f t="shared" si="2"/>
        <v>1.8109312098534853E-3</v>
      </c>
      <c r="I10" s="36">
        <f t="shared" si="2"/>
        <v>1.8450610023293893E-3</v>
      </c>
      <c r="J10" s="36">
        <f t="shared" si="2"/>
        <v>1.8791407347922106E-3</v>
      </c>
      <c r="K10" s="36">
        <f t="shared" si="2"/>
        <v>1.4532771399505889E-3</v>
      </c>
      <c r="L10" s="36">
        <f t="shared" si="2"/>
        <v>8.6390217969165343E-4</v>
      </c>
      <c r="M10" s="36">
        <f t="shared" si="2"/>
        <v>1.2697241528755044E-3</v>
      </c>
    </row>
    <row r="11" spans="1:13" ht="26.25" customHeight="1">
      <c r="A11" s="5" t="s">
        <v>55</v>
      </c>
      <c r="B11" s="36">
        <f>B5/B8</f>
        <v>0</v>
      </c>
      <c r="C11" s="36">
        <f t="shared" ref="C11:M11" si="3">C5/C8</f>
        <v>0</v>
      </c>
      <c r="D11" s="36">
        <f t="shared" si="3"/>
        <v>0</v>
      </c>
      <c r="E11" s="36">
        <f t="shared" si="3"/>
        <v>0</v>
      </c>
      <c r="F11" s="36">
        <f t="shared" si="3"/>
        <v>0</v>
      </c>
      <c r="G11" s="36">
        <f t="shared" si="3"/>
        <v>0</v>
      </c>
      <c r="H11" s="36">
        <f t="shared" si="3"/>
        <v>0</v>
      </c>
      <c r="I11" s="36">
        <f t="shared" si="3"/>
        <v>0</v>
      </c>
      <c r="J11" s="36">
        <f t="shared" si="3"/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</row>
    <row r="12" spans="1:13" ht="26.25" customHeight="1">
      <c r="A12" s="5" t="s">
        <v>56</v>
      </c>
      <c r="B12" s="36">
        <f>B6/B8</f>
        <v>3.8182891259162945E-2</v>
      </c>
      <c r="C12" s="36">
        <f t="shared" ref="C12:M12" si="4">C6/C8</f>
        <v>2.7451013844933338E-2</v>
      </c>
      <c r="D12" s="36">
        <f t="shared" si="4"/>
        <v>3.4234985976867624E-2</v>
      </c>
      <c r="E12" s="36">
        <f t="shared" si="4"/>
        <v>6.8316437618523629E-2</v>
      </c>
      <c r="F12" s="36">
        <f t="shared" si="4"/>
        <v>6.5979580042381039E-2</v>
      </c>
      <c r="G12" s="36">
        <f t="shared" si="4"/>
        <v>4.1885602762347998E-2</v>
      </c>
      <c r="H12" s="36">
        <f t="shared" si="4"/>
        <v>3.1470450902941663E-2</v>
      </c>
      <c r="I12" s="36">
        <f t="shared" si="4"/>
        <v>3.3626236767453119E-2</v>
      </c>
      <c r="J12" s="36">
        <f t="shared" si="4"/>
        <v>2.5280064244127685E-2</v>
      </c>
      <c r="K12" s="36">
        <f t="shared" si="4"/>
        <v>3.2551520561984161E-2</v>
      </c>
      <c r="L12" s="36">
        <f t="shared" si="4"/>
        <v>2.9376583169152832E-2</v>
      </c>
      <c r="M12" s="36">
        <f t="shared" si="4"/>
        <v>9.9697522694752239E-2</v>
      </c>
    </row>
    <row r="13" spans="1:13">
      <c r="A13" s="30" t="s">
        <v>57</v>
      </c>
      <c r="B13" s="37">
        <f>B7/B8</f>
        <v>0.26142108099323413</v>
      </c>
      <c r="C13" s="37">
        <f t="shared" ref="C13:M13" si="5">C7/C8</f>
        <v>0.24711883781040206</v>
      </c>
      <c r="D13" s="37">
        <f t="shared" si="5"/>
        <v>0.16496302992374198</v>
      </c>
      <c r="E13" s="37">
        <f t="shared" si="5"/>
        <v>0.25912485660103479</v>
      </c>
      <c r="F13" s="37">
        <f t="shared" si="5"/>
        <v>0.13711230976690428</v>
      </c>
      <c r="G13" s="37">
        <f t="shared" si="5"/>
        <v>0.17657151435863341</v>
      </c>
      <c r="H13" s="37">
        <f t="shared" si="5"/>
        <v>0.2910267412072034</v>
      </c>
      <c r="I13" s="37">
        <f t="shared" si="5"/>
        <v>0.2981387947139002</v>
      </c>
      <c r="J13" s="37">
        <f t="shared" si="5"/>
        <v>0.28717928126882153</v>
      </c>
      <c r="K13" s="37">
        <f t="shared" si="5"/>
        <v>0.28376651687217019</v>
      </c>
      <c r="L13" s="37">
        <f t="shared" si="5"/>
        <v>0.19601979547799983</v>
      </c>
      <c r="M13" s="37">
        <f t="shared" si="5"/>
        <v>0.17471690882162794</v>
      </c>
    </row>
    <row r="14" spans="1:13" ht="48">
      <c r="A14" s="31" t="s">
        <v>58</v>
      </c>
      <c r="B14" s="38">
        <f>B12+B13</f>
        <v>0.2996039722523971</v>
      </c>
      <c r="C14" s="38">
        <f t="shared" ref="C14:M14" si="6">C12+C13</f>
        <v>0.27456985165533537</v>
      </c>
      <c r="D14" s="38">
        <f t="shared" si="6"/>
        <v>0.19919801590060959</v>
      </c>
      <c r="E14" s="38">
        <f t="shared" si="6"/>
        <v>0.32744129421955842</v>
      </c>
      <c r="F14" s="38">
        <f t="shared" si="6"/>
        <v>0.20309188980928533</v>
      </c>
      <c r="G14" s="38">
        <f t="shared" si="6"/>
        <v>0.21845711712098143</v>
      </c>
      <c r="H14" s="38">
        <f t="shared" si="6"/>
        <v>0.32249719211014505</v>
      </c>
      <c r="I14" s="38">
        <f t="shared" si="6"/>
        <v>0.33176503148135333</v>
      </c>
      <c r="J14" s="38">
        <f t="shared" si="6"/>
        <v>0.31245934551294924</v>
      </c>
      <c r="K14" s="38">
        <f t="shared" si="6"/>
        <v>0.31631803743415438</v>
      </c>
      <c r="L14" s="38">
        <f t="shared" si="6"/>
        <v>0.22539637864715267</v>
      </c>
      <c r="M14" s="38">
        <f t="shared" si="6"/>
        <v>0.27441443151638018</v>
      </c>
    </row>
  </sheetData>
  <mergeCells count="2">
    <mergeCell ref="A1:A2"/>
    <mergeCell ref="B1:M1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B3:Y16"/>
  <sheetViews>
    <sheetView topLeftCell="A2" zoomScale="85" zoomScaleNormal="85" workbookViewId="0">
      <selection activeCell="D16" sqref="D16"/>
    </sheetView>
  </sheetViews>
  <sheetFormatPr defaultColWidth="9.140625" defaultRowHeight="24"/>
  <cols>
    <col min="1" max="1" width="9.140625" style="3"/>
    <col min="2" max="2" width="27.5703125" style="3" customWidth="1"/>
    <col min="3" max="3" width="12" style="3" customWidth="1"/>
    <col min="4" max="10" width="9.5703125" style="3" bestFit="1" customWidth="1"/>
    <col min="11" max="16" width="9.140625" style="3"/>
    <col min="17" max="17" width="27.140625" style="3" customWidth="1"/>
    <col min="18" max="16384" width="9.140625" style="3"/>
  </cols>
  <sheetData>
    <row r="3" spans="2:25">
      <c r="B3" s="109" t="s">
        <v>49</v>
      </c>
      <c r="C3" s="111" t="s">
        <v>42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2:25">
      <c r="B4" s="110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2:25">
      <c r="B5" s="71" t="s">
        <v>50</v>
      </c>
      <c r="C5" s="81">
        <v>1814.9</v>
      </c>
      <c r="D5" s="81">
        <v>1431.2</v>
      </c>
      <c r="E5" s="81">
        <v>926.3</v>
      </c>
      <c r="F5" s="81">
        <v>695.05</v>
      </c>
      <c r="G5" s="81">
        <v>535.4</v>
      </c>
      <c r="H5" s="81">
        <v>1624.9</v>
      </c>
      <c r="I5" s="81">
        <v>2068.6</v>
      </c>
      <c r="J5" s="81">
        <v>2381</v>
      </c>
      <c r="K5" s="81">
        <v>2208.3000000000002</v>
      </c>
      <c r="L5" s="1">
        <f>'ภาพรวม-ปริมาณของเสีย-68'!K20</f>
        <v>0</v>
      </c>
      <c r="M5" s="1">
        <f>'ภาพรวม-ปริมาณของเสีย-68'!L20</f>
        <v>0</v>
      </c>
      <c r="N5" s="1">
        <f>'ภาพรวม-ปริมาณของเสีย-68'!M20</f>
        <v>0</v>
      </c>
    </row>
    <row r="6" spans="2:25" ht="22.5" customHeight="1">
      <c r="B6" s="73" t="s">
        <v>33</v>
      </c>
      <c r="C6" s="89">
        <v>3.4500000000000011</v>
      </c>
      <c r="D6" s="89">
        <v>6.25</v>
      </c>
      <c r="E6" s="89">
        <v>4.8</v>
      </c>
      <c r="F6" s="89">
        <v>25.299999999999997</v>
      </c>
      <c r="G6" s="89">
        <v>4.28</v>
      </c>
      <c r="H6" s="89">
        <v>6.4</v>
      </c>
      <c r="I6" s="89">
        <v>3</v>
      </c>
      <c r="J6" s="89">
        <v>0</v>
      </c>
      <c r="K6" s="89">
        <v>0</v>
      </c>
      <c r="L6" s="1">
        <f>'ภาพรวม-ปริมาณของเสีย-68'!K37</f>
        <v>0</v>
      </c>
      <c r="M6" s="1">
        <f>'ภาพรวม-ปริมาณของเสีย-68'!L37</f>
        <v>0</v>
      </c>
      <c r="N6" s="1">
        <f>'ภาพรวม-ปริมาณของเสีย-68'!M37</f>
        <v>0</v>
      </c>
    </row>
    <row r="7" spans="2:25" ht="22.5" customHeight="1">
      <c r="B7" s="75" t="s">
        <v>35</v>
      </c>
      <c r="C7" s="1">
        <v>56.2</v>
      </c>
      <c r="D7" s="1">
        <v>43.199999999999996</v>
      </c>
      <c r="E7" s="1">
        <v>36.099999999999994</v>
      </c>
      <c r="F7" s="1">
        <v>36.549999999999997</v>
      </c>
      <c r="G7" s="1">
        <v>40.849999999999994</v>
      </c>
      <c r="H7" s="1">
        <v>47.300000000000004</v>
      </c>
      <c r="I7" s="1">
        <v>33.699999999999996</v>
      </c>
      <c r="J7" s="1">
        <v>68.099999999999994</v>
      </c>
      <c r="K7" s="1">
        <v>77.8</v>
      </c>
      <c r="L7" s="1">
        <f>'ภาพรวม-ปริมาณของเสีย-68'!K54</f>
        <v>0</v>
      </c>
      <c r="M7" s="1">
        <f>'ภาพรวม-ปริมาณของเสีย-68'!L54</f>
        <v>0</v>
      </c>
      <c r="N7" s="1">
        <f>'ภาพรวม-ปริมาณของเสีย-68'!M54</f>
        <v>0</v>
      </c>
      <c r="Q7" s="112" t="s">
        <v>49</v>
      </c>
      <c r="R7" s="113"/>
      <c r="S7" s="113"/>
      <c r="T7" s="113"/>
      <c r="U7" s="113"/>
      <c r="V7" s="113"/>
      <c r="W7" s="113"/>
      <c r="X7" s="113"/>
      <c r="Y7" s="113"/>
    </row>
    <row r="8" spans="2:25">
      <c r="B8" s="77" t="s">
        <v>51</v>
      </c>
      <c r="C8" s="1">
        <v>272.85000000000002</v>
      </c>
      <c r="D8" s="1">
        <v>186.2</v>
      </c>
      <c r="E8" s="1">
        <v>170.3</v>
      </c>
      <c r="F8" s="1">
        <v>125.8</v>
      </c>
      <c r="G8" s="1">
        <v>197.60000000000002</v>
      </c>
      <c r="H8" s="1">
        <v>356.7</v>
      </c>
      <c r="I8" s="1">
        <v>372.4</v>
      </c>
      <c r="J8" s="1">
        <v>343.3</v>
      </c>
      <c r="K8" s="1">
        <v>281.3</v>
      </c>
      <c r="L8" s="1">
        <f>'ภาพรวม-ปริมาณของเสีย-68'!K71</f>
        <v>0</v>
      </c>
      <c r="M8" s="1">
        <f>'ภาพรวม-ปริมาณของเสีย-68'!L71</f>
        <v>0</v>
      </c>
      <c r="N8" s="1">
        <f>'ภาพรวม-ปริมาณของเสีย-68'!M71</f>
        <v>0</v>
      </c>
      <c r="Q8" s="112"/>
      <c r="R8" s="96" t="s">
        <v>4</v>
      </c>
      <c r="S8" s="96" t="s">
        <v>5</v>
      </c>
      <c r="T8" s="96" t="s">
        <v>6</v>
      </c>
      <c r="U8" s="96" t="s">
        <v>7</v>
      </c>
      <c r="V8" s="96" t="s">
        <v>8</v>
      </c>
      <c r="W8" s="96" t="s">
        <v>9</v>
      </c>
      <c r="X8" s="96" t="s">
        <v>10</v>
      </c>
      <c r="Y8" s="96" t="s">
        <v>11</v>
      </c>
    </row>
    <row r="9" spans="2:25">
      <c r="B9" s="79" t="s">
        <v>39</v>
      </c>
      <c r="C9" s="1">
        <v>1692.4</v>
      </c>
      <c r="D9" s="1">
        <v>1794.6</v>
      </c>
      <c r="E9" s="1">
        <v>802.59999999999991</v>
      </c>
      <c r="F9" s="1">
        <v>715</v>
      </c>
      <c r="G9" s="1">
        <v>556.70000000000005</v>
      </c>
      <c r="H9" s="1">
        <v>1677</v>
      </c>
      <c r="I9" s="1">
        <v>1946.3</v>
      </c>
      <c r="J9" s="1">
        <v>2311.6999999999998</v>
      </c>
      <c r="K9" s="1">
        <v>2272</v>
      </c>
      <c r="L9" s="1">
        <f>'ภาพรวม-ปริมาณของเสีย-68'!K88</f>
        <v>0</v>
      </c>
      <c r="M9" s="1">
        <f>'ภาพรวม-ปริมาณของเสีย-68'!L88</f>
        <v>0</v>
      </c>
      <c r="N9" s="1">
        <f>'ภาพรวม-ปริมาณของเสีย-68'!M88</f>
        <v>0</v>
      </c>
      <c r="Q9" s="97" t="s">
        <v>53</v>
      </c>
      <c r="R9" s="97">
        <v>47.3</v>
      </c>
      <c r="S9" s="97">
        <v>41.3</v>
      </c>
      <c r="T9" s="97">
        <v>47.7</v>
      </c>
      <c r="U9" s="97">
        <v>43.5</v>
      </c>
      <c r="V9" s="97">
        <v>40</v>
      </c>
      <c r="W9" s="97">
        <v>44</v>
      </c>
      <c r="X9" s="97">
        <v>47</v>
      </c>
      <c r="Y9" s="97">
        <v>47</v>
      </c>
    </row>
    <row r="10" spans="2:25" ht="25.5" customHeight="1">
      <c r="B10" s="8" t="s">
        <v>52</v>
      </c>
      <c r="C10" s="1">
        <f>SUM(C5:C9)</f>
        <v>3839.8</v>
      </c>
      <c r="D10" s="1">
        <f t="shared" ref="D10:E10" si="0">SUM(D5:D9)</f>
        <v>3461.45</v>
      </c>
      <c r="E10" s="1">
        <f t="shared" si="0"/>
        <v>1940.1</v>
      </c>
      <c r="F10" s="1">
        <f>SUM(F5:F9)</f>
        <v>1597.6999999999998</v>
      </c>
      <c r="G10" s="1">
        <f>SUM(G5:G9)</f>
        <v>1334.83</v>
      </c>
      <c r="H10" s="1">
        <f>SUM(H5:H9)</f>
        <v>3712.3</v>
      </c>
      <c r="I10" s="1">
        <f t="shared" ref="I10:N10" si="1">SUM(I5:I9)</f>
        <v>4424</v>
      </c>
      <c r="J10" s="1">
        <f t="shared" si="1"/>
        <v>5104.1000000000004</v>
      </c>
      <c r="K10" s="1">
        <f t="shared" si="1"/>
        <v>4839.4000000000005</v>
      </c>
      <c r="L10" s="1">
        <f t="shared" si="1"/>
        <v>0</v>
      </c>
      <c r="M10" s="1">
        <f t="shared" si="1"/>
        <v>0</v>
      </c>
      <c r="N10" s="1">
        <f t="shared" si="1"/>
        <v>0</v>
      </c>
      <c r="Q10" s="97" t="s">
        <v>54</v>
      </c>
      <c r="R10" s="97">
        <v>0.1</v>
      </c>
      <c r="S10" s="97">
        <v>0.2</v>
      </c>
      <c r="T10" s="97">
        <v>0.2</v>
      </c>
      <c r="U10" s="97">
        <v>1.6</v>
      </c>
      <c r="V10" s="97">
        <v>0</v>
      </c>
      <c r="W10" s="97">
        <v>0</v>
      </c>
      <c r="X10" s="97">
        <v>0</v>
      </c>
      <c r="Y10" s="97">
        <v>0</v>
      </c>
    </row>
    <row r="11" spans="2:25" ht="25.5" customHeight="1">
      <c r="B11" s="72" t="s">
        <v>53</v>
      </c>
      <c r="C11" s="92">
        <f>C5/C10</f>
        <v>0.47265482577217566</v>
      </c>
      <c r="D11" s="92">
        <f t="shared" ref="D11:N11" si="2">D5/D10</f>
        <v>0.41346834419101824</v>
      </c>
      <c r="E11" s="92">
        <f t="shared" si="2"/>
        <v>0.47744961599917529</v>
      </c>
      <c r="F11" s="92">
        <f t="shared" si="2"/>
        <v>0.4350316079364086</v>
      </c>
      <c r="G11" s="93">
        <f t="shared" si="2"/>
        <v>0.40109976551321141</v>
      </c>
      <c r="H11" s="93">
        <f t="shared" si="2"/>
        <v>0.43770708186299601</v>
      </c>
      <c r="I11" s="93">
        <f t="shared" si="2"/>
        <v>0.46758589511754067</v>
      </c>
      <c r="J11" s="93">
        <f t="shared" si="2"/>
        <v>0.46648772555396639</v>
      </c>
      <c r="K11" s="93">
        <f t="shared" si="2"/>
        <v>0.45631689878910608</v>
      </c>
      <c r="L11" s="93" t="e">
        <f t="shared" si="2"/>
        <v>#DIV/0!</v>
      </c>
      <c r="M11" s="93" t="e">
        <f t="shared" si="2"/>
        <v>#DIV/0!</v>
      </c>
      <c r="N11" s="93" t="e">
        <f t="shared" si="2"/>
        <v>#DIV/0!</v>
      </c>
      <c r="Q11" s="97" t="s">
        <v>55</v>
      </c>
      <c r="R11" s="97">
        <v>1.5</v>
      </c>
      <c r="S11" s="97">
        <v>1.2</v>
      </c>
      <c r="T11" s="97">
        <v>1.9</v>
      </c>
      <c r="U11" s="97">
        <v>2.2999999999999998</v>
      </c>
      <c r="V11" s="97">
        <v>3</v>
      </c>
      <c r="W11" s="97">
        <v>1</v>
      </c>
      <c r="X11" s="97">
        <v>1</v>
      </c>
      <c r="Y11" s="97">
        <v>1</v>
      </c>
    </row>
    <row r="12" spans="2:25" ht="25.5" customHeight="1">
      <c r="B12" s="74" t="s">
        <v>54</v>
      </c>
      <c r="C12" s="84">
        <f>C6/C10</f>
        <v>8.9848429605708657E-4</v>
      </c>
      <c r="D12" s="84">
        <f t="shared" ref="D12:N12" si="3">D6/D10</f>
        <v>1.8056016987100783E-3</v>
      </c>
      <c r="E12" s="84">
        <f t="shared" si="3"/>
        <v>2.4740992732333383E-3</v>
      </c>
      <c r="F12" s="84">
        <f t="shared" si="3"/>
        <v>1.5835263190836828E-2</v>
      </c>
      <c r="G12" s="85">
        <f>G6/G10</f>
        <v>3.2064008150850675E-3</v>
      </c>
      <c r="H12" s="85">
        <f t="shared" si="3"/>
        <v>1.7239985992511381E-3</v>
      </c>
      <c r="I12" s="85">
        <f t="shared" si="3"/>
        <v>6.7811934900542496E-4</v>
      </c>
      <c r="J12" s="85">
        <f t="shared" si="3"/>
        <v>0</v>
      </c>
      <c r="K12" s="85">
        <f t="shared" si="3"/>
        <v>0</v>
      </c>
      <c r="L12" s="85" t="e">
        <f t="shared" si="3"/>
        <v>#DIV/0!</v>
      </c>
      <c r="M12" s="85" t="e">
        <f t="shared" si="3"/>
        <v>#DIV/0!</v>
      </c>
      <c r="N12" s="85" t="e">
        <f t="shared" si="3"/>
        <v>#DIV/0!</v>
      </c>
      <c r="Q12" s="97" t="s">
        <v>58</v>
      </c>
      <c r="R12" s="97">
        <v>51.2</v>
      </c>
      <c r="S12" s="97">
        <v>57.2</v>
      </c>
      <c r="T12" s="97">
        <v>50.1</v>
      </c>
      <c r="U12" s="97">
        <v>52.6</v>
      </c>
      <c r="V12" s="97">
        <v>57</v>
      </c>
      <c r="W12" s="97">
        <v>55</v>
      </c>
      <c r="X12" s="97">
        <v>52</v>
      </c>
      <c r="Y12" s="97">
        <v>52</v>
      </c>
    </row>
    <row r="13" spans="2:25" ht="26.25" customHeight="1">
      <c r="B13" s="76" t="s">
        <v>55</v>
      </c>
      <c r="C13" s="82">
        <f>C7/C10</f>
        <v>1.4636178967654566E-2</v>
      </c>
      <c r="D13" s="82">
        <f t="shared" ref="D13:N13" si="4">D7/D10</f>
        <v>1.248031894148406E-2</v>
      </c>
      <c r="E13" s="82">
        <f t="shared" si="4"/>
        <v>1.8607288284109066E-2</v>
      </c>
      <c r="F13" s="82">
        <f t="shared" si="4"/>
        <v>2.2876635163046881E-2</v>
      </c>
      <c r="G13" s="83">
        <f t="shared" si="4"/>
        <v>3.0603147966407705E-2</v>
      </c>
      <c r="H13" s="83">
        <f t="shared" si="4"/>
        <v>1.2741427147590443E-2</v>
      </c>
      <c r="I13" s="83">
        <f t="shared" si="4"/>
        <v>7.6175406871609392E-3</v>
      </c>
      <c r="J13" s="83">
        <f t="shared" si="4"/>
        <v>1.3342215081992905E-2</v>
      </c>
      <c r="K13" s="83">
        <f t="shared" si="4"/>
        <v>1.6076373104103814E-2</v>
      </c>
      <c r="L13" s="83" t="e">
        <f t="shared" si="4"/>
        <v>#DIV/0!</v>
      </c>
      <c r="M13" s="83" t="e">
        <f t="shared" si="4"/>
        <v>#DIV/0!</v>
      </c>
      <c r="N13" s="83" t="e">
        <f t="shared" si="4"/>
        <v>#DIV/0!</v>
      </c>
    </row>
    <row r="14" spans="2:25" ht="26.25" customHeight="1">
      <c r="B14" s="78" t="s">
        <v>56</v>
      </c>
      <c r="C14" s="94">
        <f>C8/C10</f>
        <v>7.1058388457732172E-2</v>
      </c>
      <c r="D14" s="94">
        <f>D8/D10</f>
        <v>5.379248580797065E-2</v>
      </c>
      <c r="E14" s="94">
        <f t="shared" ref="D14:N14" si="5">E8/E10</f>
        <v>8.7778980464924494E-2</v>
      </c>
      <c r="F14" s="94">
        <f t="shared" si="5"/>
        <v>7.8738186142579963E-2</v>
      </c>
      <c r="G14" s="95">
        <f>G8/G10</f>
        <v>0.14803383202355358</v>
      </c>
      <c r="H14" s="95">
        <f t="shared" si="5"/>
        <v>9.6085984430137647E-2</v>
      </c>
      <c r="I14" s="95">
        <f t="shared" si="5"/>
        <v>8.4177215189873408E-2</v>
      </c>
      <c r="J14" s="95">
        <f t="shared" si="5"/>
        <v>6.7259654003644129E-2</v>
      </c>
      <c r="K14" s="95">
        <f t="shared" si="5"/>
        <v>5.8127040542215971E-2</v>
      </c>
      <c r="L14" s="95" t="e">
        <f t="shared" si="5"/>
        <v>#DIV/0!</v>
      </c>
      <c r="M14" s="95" t="e">
        <f t="shared" si="5"/>
        <v>#DIV/0!</v>
      </c>
      <c r="N14" s="95" t="e">
        <f t="shared" si="5"/>
        <v>#DIV/0!</v>
      </c>
    </row>
    <row r="15" spans="2:25">
      <c r="B15" s="80" t="s">
        <v>57</v>
      </c>
      <c r="C15" s="86">
        <f>C9/C10</f>
        <v>0.44075212250638052</v>
      </c>
      <c r="D15" s="86">
        <f t="shared" ref="D15:N15" si="6">D9/D10</f>
        <v>0.51845324936081705</v>
      </c>
      <c r="E15" s="86">
        <f t="shared" si="6"/>
        <v>0.41369001597855776</v>
      </c>
      <c r="F15" s="86">
        <f t="shared" si="6"/>
        <v>0.44751830756712779</v>
      </c>
      <c r="G15" s="87">
        <f>G9/G10</f>
        <v>0.41705685368174228</v>
      </c>
      <c r="H15" s="87">
        <f t="shared" si="6"/>
        <v>0.45174150796002477</v>
      </c>
      <c r="I15" s="87">
        <f t="shared" si="6"/>
        <v>0.43994122965641952</v>
      </c>
      <c r="J15" s="87">
        <f t="shared" si="6"/>
        <v>0.45291040536039645</v>
      </c>
      <c r="K15" s="87">
        <f t="shared" si="6"/>
        <v>0.46947968756457409</v>
      </c>
      <c r="L15" s="87" t="e">
        <f t="shared" si="6"/>
        <v>#DIV/0!</v>
      </c>
      <c r="M15" s="87" t="e">
        <f t="shared" si="6"/>
        <v>#DIV/0!</v>
      </c>
      <c r="N15" s="87" t="e">
        <f t="shared" si="6"/>
        <v>#DIV/0!</v>
      </c>
    </row>
    <row r="16" spans="2:25" ht="48">
      <c r="B16" s="88" t="s">
        <v>58</v>
      </c>
      <c r="C16" s="90">
        <f>SUM(C14+C15)</f>
        <v>0.51181051096411267</v>
      </c>
      <c r="D16" s="90">
        <f t="shared" ref="D16:N16" si="7">SUM(D14+D15)</f>
        <v>0.57224573516878774</v>
      </c>
      <c r="E16" s="90">
        <f t="shared" si="7"/>
        <v>0.5014689964434822</v>
      </c>
      <c r="F16" s="90">
        <f t="shared" si="7"/>
        <v>0.52625649370970773</v>
      </c>
      <c r="G16" s="91">
        <f>SUM(G14+G15)</f>
        <v>0.56509068570529586</v>
      </c>
      <c r="H16" s="91">
        <f t="shared" si="7"/>
        <v>0.54782749239016237</v>
      </c>
      <c r="I16" s="91">
        <f t="shared" si="7"/>
        <v>0.52411844484629289</v>
      </c>
      <c r="J16" s="91">
        <f t="shared" si="7"/>
        <v>0.52017005936404059</v>
      </c>
      <c r="K16" s="91">
        <f t="shared" si="7"/>
        <v>0.5276067281067901</v>
      </c>
      <c r="L16" s="91" t="e">
        <f t="shared" si="7"/>
        <v>#DIV/0!</v>
      </c>
      <c r="M16" s="91" t="e">
        <f t="shared" si="7"/>
        <v>#DIV/0!</v>
      </c>
      <c r="N16" s="91" t="e">
        <f t="shared" si="7"/>
        <v>#DIV/0!</v>
      </c>
    </row>
  </sheetData>
  <mergeCells count="4">
    <mergeCell ref="C3:N3"/>
    <mergeCell ref="B3:B4"/>
    <mergeCell ref="Q7:Q8"/>
    <mergeCell ref="R7:Y7"/>
  </mergeCells>
  <phoneticPr fontId="0" type="noConversion"/>
  <pageMargins left="0.75" right="0.75" top="1" bottom="1" header="0.5" footer="0.5"/>
  <pageSetup paperSize="9" fitToHeight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6A78-89C1-43EE-A853-CDA1A782AE15}">
  <sheetPr>
    <pageSetUpPr fitToPage="1"/>
  </sheetPr>
  <dimension ref="C1:P39"/>
  <sheetViews>
    <sheetView tabSelected="1" topLeftCell="A15" zoomScale="85" zoomScaleNormal="85" workbookViewId="0">
      <selection activeCell="C29" sqref="C29:D29"/>
    </sheetView>
  </sheetViews>
  <sheetFormatPr defaultColWidth="9.140625" defaultRowHeight="24"/>
  <cols>
    <col min="1" max="3" width="9.140625" style="3"/>
    <col min="4" max="4" width="27.5703125" style="3" customWidth="1"/>
    <col min="5" max="5" width="13.28515625" style="3" customWidth="1"/>
    <col min="6" max="7" width="15.42578125" style="3" bestFit="1" customWidth="1"/>
    <col min="8" max="12" width="9.5703125" style="3" bestFit="1" customWidth="1"/>
    <col min="13" max="16384" width="9.140625" style="3"/>
  </cols>
  <sheetData>
    <row r="1" spans="3:16">
      <c r="C1" s="117" t="s">
        <v>59</v>
      </c>
      <c r="D1" s="109" t="s">
        <v>49</v>
      </c>
      <c r="E1" s="111" t="s">
        <v>60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3:16">
      <c r="C2" s="117"/>
      <c r="D2" s="110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3:16">
      <c r="C3" s="114">
        <v>2567</v>
      </c>
      <c r="D3" s="6" t="str">
        <f>'คำนวณ% ปี 67'!A3</f>
        <v>ขยะทั่วไป</v>
      </c>
      <c r="E3" s="9">
        <f>'ภาพรวม-ปริมาณของเสีย 67'!B20</f>
        <v>4086.9</v>
      </c>
      <c r="F3" s="9">
        <f>'ภาพรวม-ปริมาณของเสีย 67'!C20</f>
        <v>4240.2</v>
      </c>
      <c r="G3" s="9">
        <f>'ภาพรวม-ปริมาณของเสีย 67'!D20</f>
        <v>3440</v>
      </c>
      <c r="H3" s="9">
        <f>'ภาพรวม-ปริมาณของเสีย 67'!E20</f>
        <v>1424.4</v>
      </c>
      <c r="I3" s="9">
        <f>'ภาพรวม-ปริมาณของเสีย 67'!F20</f>
        <v>1639.3</v>
      </c>
      <c r="J3" s="9">
        <f>'ภาพรวม-ปริมาณของเสีย 67'!G20</f>
        <v>3633.6</v>
      </c>
      <c r="K3" s="9">
        <f>'ภาพรวม-ปริมาณของเสีย 67'!H20</f>
        <v>4283.3999999999996</v>
      </c>
      <c r="L3" s="9">
        <f>'ภาพรวม-ปริมาณของเสีย 67'!I20</f>
        <v>4334.1000000000004</v>
      </c>
      <c r="M3" s="9">
        <f>'ภาพรวม-ปริมาณของเสีย 67'!J20</f>
        <v>4269.1000000000004</v>
      </c>
      <c r="N3" s="9">
        <f>'ภาพรวม-ปริมาณของเสีย 67'!K20</f>
        <v>3614.7</v>
      </c>
      <c r="O3" s="9">
        <f>'ภาพรวม-ปริมาณของเสีย 67'!L20</f>
        <v>3958.7</v>
      </c>
      <c r="P3" s="9">
        <f>'ภาพรวม-ปริมาณของเสีย 67'!M20</f>
        <v>4044.5</v>
      </c>
    </row>
    <row r="4" spans="3:16" ht="22.5" customHeight="1">
      <c r="C4" s="115"/>
      <c r="D4" s="6" t="str">
        <f>'คำนวณ% ปี 67'!A4</f>
        <v>ขยะอันตราย</v>
      </c>
      <c r="E4" s="9">
        <f>'ภาพรวม-ปริมาณของเสีย 67'!B37</f>
        <v>7.3000000000000007</v>
      </c>
      <c r="F4" s="9">
        <f>'ภาพรวม-ปริมาณของเสีย 67'!C37</f>
        <v>11.8</v>
      </c>
      <c r="G4" s="9">
        <f>'ภาพรวม-ปริมาณของเสีย 67'!D37</f>
        <v>14.9</v>
      </c>
      <c r="H4" s="9">
        <f>'ภาพรวม-ปริมาณของเสีย 67'!E37</f>
        <v>11.95</v>
      </c>
      <c r="I4" s="9">
        <f>'ภาพรวม-ปริมาณของเสีย 67'!F37</f>
        <v>15.4</v>
      </c>
      <c r="J4" s="9">
        <f>'ภาพรวม-ปริมาณของเสีย 67'!G37</f>
        <v>10.5</v>
      </c>
      <c r="K4" s="9">
        <f>'ภาพรวม-ปริมาณของเสีย 67'!H37</f>
        <v>11.48</v>
      </c>
      <c r="L4" s="9">
        <f>'ภาพรวม-ปริมาณของเสีย 67'!I37</f>
        <v>12</v>
      </c>
      <c r="M4" s="9">
        <f>'ภาพรวม-ปริมาณของเสีย 67'!J37</f>
        <v>11.700000000000001</v>
      </c>
      <c r="N4" s="9">
        <f>'ภาพรวม-ปริมาณของเสีย 67'!K37</f>
        <v>7.7</v>
      </c>
      <c r="O4" s="9">
        <f>'ภาพรวม-ปริมาณของเสีย 67'!L37</f>
        <v>4.42</v>
      </c>
      <c r="P4" s="9">
        <f>'ภาพรวม-ปริมาณของเสีย 67'!M37</f>
        <v>7.09</v>
      </c>
    </row>
    <row r="5" spans="3:16" ht="22.5" customHeight="1">
      <c r="C5" s="115"/>
      <c r="D5" s="6" t="str">
        <f>'คำนวณ% ปี 67'!A5</f>
        <v>ขยะติดเชื้อ</v>
      </c>
      <c r="E5" s="9">
        <f>'คำนวณ% ปี 67'!B5</f>
        <v>0</v>
      </c>
      <c r="F5" s="9">
        <f>'คำนวณ% ปี 67'!C5</f>
        <v>0</v>
      </c>
      <c r="G5" s="9">
        <f>'คำนวณ% ปี 67'!D5</f>
        <v>0</v>
      </c>
      <c r="H5" s="9">
        <f>'คำนวณ% ปี 67'!E5</f>
        <v>0</v>
      </c>
      <c r="I5" s="9">
        <f>'คำนวณ% ปี 67'!F5</f>
        <v>0</v>
      </c>
      <c r="J5" s="9">
        <f>'คำนวณ% ปี 67'!G5</f>
        <v>0</v>
      </c>
      <c r="K5" s="9">
        <f>'คำนวณ% ปี 67'!H5</f>
        <v>0</v>
      </c>
      <c r="L5" s="9">
        <f>'คำนวณ% ปี 67'!I5</f>
        <v>0</v>
      </c>
      <c r="M5" s="9">
        <f>'คำนวณ% ปี 67'!J5</f>
        <v>0</v>
      </c>
      <c r="N5" s="9">
        <f>'คำนวณ% ปี 67'!K5</f>
        <v>0</v>
      </c>
      <c r="O5" s="9">
        <f>'คำนวณ% ปี 67'!L5</f>
        <v>0</v>
      </c>
      <c r="P5" s="9">
        <f>'คำนวณ% ปี 67'!M5</f>
        <v>0</v>
      </c>
    </row>
    <row r="6" spans="3:16">
      <c r="C6" s="115"/>
      <c r="D6" s="7" t="str">
        <f>'คำนวณ% ปี 67'!A6</f>
        <v>ขยะรีไซเคิล / นำกลับมาใช้ใหม่</v>
      </c>
      <c r="E6" s="10">
        <f>'คำนวณ% ปี 67'!B6</f>
        <v>223.2</v>
      </c>
      <c r="F6" s="10">
        <f>'คำนวณ% ปี 67'!C6</f>
        <v>160.9</v>
      </c>
      <c r="G6" s="10">
        <f>'คำนวณ% ปี 67'!D6</f>
        <v>147.69999999999999</v>
      </c>
      <c r="H6" s="10">
        <f>'คำนวณ% ปี 67'!E6</f>
        <v>145.9</v>
      </c>
      <c r="I6" s="10">
        <f>'คำนวณ% ปี 67'!F6</f>
        <v>137</v>
      </c>
      <c r="J6" s="10">
        <f>'คำนวณ% ปี 67'!G6</f>
        <v>195.3</v>
      </c>
      <c r="K6" s="10">
        <f>'คำนวณ% ปี 67'!H6</f>
        <v>199.5</v>
      </c>
      <c r="L6" s="10">
        <f>'คำนวณ% ปี 67'!I6</f>
        <v>218.7</v>
      </c>
      <c r="M6" s="10">
        <f>'คำนวณ% ปี 67'!J6</f>
        <v>157.4</v>
      </c>
      <c r="N6" s="10">
        <f>'คำนวณ% ปี 67'!K6</f>
        <v>172.47</v>
      </c>
      <c r="O6" s="10">
        <f>'คำนวณ% ปี 67'!L6</f>
        <v>150.30000000000001</v>
      </c>
      <c r="P6" s="10">
        <f>'คำนวณ% ปี 67'!M6</f>
        <v>556.70000000000005</v>
      </c>
    </row>
    <row r="7" spans="3:16">
      <c r="C7" s="115"/>
      <c r="D7" s="7" t="str">
        <f>'คำนวณ% ปี 67'!A7</f>
        <v>ขยะอินทรีย์</v>
      </c>
      <c r="E7" s="10">
        <f>'คำนวณ% ปี 67'!B7</f>
        <v>1528.15</v>
      </c>
      <c r="F7" s="10">
        <f>'คำนวณ% ปี 67'!C7</f>
        <v>1448.45</v>
      </c>
      <c r="G7" s="10">
        <f>'คำนวณ% ปี 67'!D7</f>
        <v>711.7</v>
      </c>
      <c r="H7" s="10">
        <f>'คำนวณ% ปี 67'!E7</f>
        <v>553.4</v>
      </c>
      <c r="I7" s="10">
        <f>'คำนวณ% ปี 67'!F7</f>
        <v>284.70000000000005</v>
      </c>
      <c r="J7" s="10">
        <f>'คำนวณ% ปี 67'!G7</f>
        <v>823.3</v>
      </c>
      <c r="K7" s="10">
        <f>'คำนวณ% ปี 67'!H7</f>
        <v>1844.9</v>
      </c>
      <c r="L7" s="10">
        <f>'คำนวณ% ปี 67'!I7</f>
        <v>1939.05</v>
      </c>
      <c r="M7" s="10">
        <f>'คำนวณ% ปี 67'!J7</f>
        <v>1788.05</v>
      </c>
      <c r="N7" s="10">
        <f>'คำนวณ% ปี 67'!K7</f>
        <v>1503.5</v>
      </c>
      <c r="O7" s="10">
        <f>'คำนวณ% ปี 67'!L7</f>
        <v>1002.9</v>
      </c>
      <c r="P7" s="10">
        <f>'คำนวณ% ปี 67'!M7</f>
        <v>975.59999999999991</v>
      </c>
    </row>
    <row r="8" spans="3:16" ht="25.5" customHeight="1">
      <c r="C8" s="115"/>
      <c r="D8" s="128" t="str">
        <f>'คำนวณ% ปี 67'!A8</f>
        <v>รวมขยะทั้งหมด</v>
      </c>
      <c r="E8" s="129">
        <f>SUM(E3:E7)</f>
        <v>5845.5500000000011</v>
      </c>
      <c r="F8" s="129">
        <f t="shared" ref="F8:P8" si="0">SUM(F3:F7)</f>
        <v>5861.3499999999995</v>
      </c>
      <c r="G8" s="129">
        <f t="shared" si="0"/>
        <v>4314.3</v>
      </c>
      <c r="H8" s="129">
        <f t="shared" si="0"/>
        <v>2135.65</v>
      </c>
      <c r="I8" s="129">
        <f t="shared" si="0"/>
        <v>2076.4</v>
      </c>
      <c r="J8" s="129">
        <f t="shared" si="0"/>
        <v>4662.7</v>
      </c>
      <c r="K8" s="129">
        <f t="shared" si="0"/>
        <v>6339.2799999999988</v>
      </c>
      <c r="L8" s="129">
        <f t="shared" si="0"/>
        <v>6503.85</v>
      </c>
      <c r="M8" s="129">
        <f t="shared" si="0"/>
        <v>6226.25</v>
      </c>
      <c r="N8" s="129">
        <f t="shared" si="0"/>
        <v>5298.369999999999</v>
      </c>
      <c r="O8" s="129">
        <f t="shared" si="0"/>
        <v>5116.32</v>
      </c>
      <c r="P8" s="129">
        <f t="shared" si="0"/>
        <v>5583.8899999999994</v>
      </c>
    </row>
    <row r="9" spans="3:16" ht="25.5" customHeight="1">
      <c r="C9" s="115"/>
      <c r="D9" s="5" t="str">
        <f>'คำนวณ% ปี 67'!A9</f>
        <v>%ปริมาณขยะทั่วไป(ฝังกลบ)</v>
      </c>
      <c r="E9" s="36">
        <f>E3/E8</f>
        <v>0.69914721454781836</v>
      </c>
      <c r="F9" s="36">
        <f t="shared" ref="F9:P9" si="1">F3/F8</f>
        <v>0.72341696025659619</v>
      </c>
      <c r="G9" s="36">
        <f t="shared" si="1"/>
        <v>0.79734835315114849</v>
      </c>
      <c r="H9" s="36">
        <f t="shared" si="1"/>
        <v>0.66696321962868454</v>
      </c>
      <c r="I9" s="36">
        <f t="shared" si="1"/>
        <v>0.78949142747062218</v>
      </c>
      <c r="J9" s="36">
        <f t="shared" si="1"/>
        <v>0.77929096875201065</v>
      </c>
      <c r="K9" s="36">
        <f t="shared" si="1"/>
        <v>0.67569187668000164</v>
      </c>
      <c r="L9" s="36">
        <f t="shared" si="1"/>
        <v>0.66638990751631733</v>
      </c>
      <c r="M9" s="36">
        <f t="shared" si="1"/>
        <v>0.68566151375225859</v>
      </c>
      <c r="N9" s="36">
        <f t="shared" si="1"/>
        <v>0.68222868542589521</v>
      </c>
      <c r="O9" s="36">
        <f t="shared" si="1"/>
        <v>0.77373971917315576</v>
      </c>
      <c r="P9" s="36">
        <f t="shared" si="1"/>
        <v>0.72431584433074436</v>
      </c>
    </row>
    <row r="10" spans="3:16" ht="25.5" customHeight="1">
      <c r="C10" s="115"/>
      <c r="D10" s="5" t="str">
        <f>'คำนวณ% ปี 67'!A10</f>
        <v>%ปริมาณขยะอันตราย</v>
      </c>
      <c r="E10" s="36">
        <f>E4/E8</f>
        <v>1.2488131997844512E-3</v>
      </c>
      <c r="F10" s="36">
        <f t="shared" ref="F10:P10" si="2">F4/F8</f>
        <v>2.0131880880684488E-3</v>
      </c>
      <c r="G10" s="36">
        <f t="shared" si="2"/>
        <v>3.4536309482418931E-3</v>
      </c>
      <c r="H10" s="36">
        <f t="shared" si="2"/>
        <v>5.5954861517570759E-3</v>
      </c>
      <c r="I10" s="36">
        <f t="shared" si="2"/>
        <v>7.4166827200924674E-3</v>
      </c>
      <c r="J10" s="36">
        <f t="shared" si="2"/>
        <v>2.2519141270079569E-3</v>
      </c>
      <c r="K10" s="36">
        <f t="shared" si="2"/>
        <v>1.8109312098534853E-3</v>
      </c>
      <c r="L10" s="36">
        <f t="shared" si="2"/>
        <v>1.8450610023293893E-3</v>
      </c>
      <c r="M10" s="36">
        <f t="shared" si="2"/>
        <v>1.8791407347922106E-3</v>
      </c>
      <c r="N10" s="36">
        <f t="shared" si="2"/>
        <v>1.4532771399505889E-3</v>
      </c>
      <c r="O10" s="36">
        <f t="shared" si="2"/>
        <v>8.6390217969165343E-4</v>
      </c>
      <c r="P10" s="36">
        <f t="shared" si="2"/>
        <v>1.2697241528755044E-3</v>
      </c>
    </row>
    <row r="11" spans="3:16" ht="26.25" customHeight="1">
      <c r="C11" s="115"/>
      <c r="D11" s="5" t="str">
        <f>'คำนวณ% ปี 67'!A11</f>
        <v>%ขยะติดเชื้อ</v>
      </c>
      <c r="E11" s="36">
        <f>E5/E8</f>
        <v>0</v>
      </c>
      <c r="F11" s="36">
        <f t="shared" ref="F11:P11" si="3">F5/F8</f>
        <v>0</v>
      </c>
      <c r="G11" s="36">
        <f t="shared" si="3"/>
        <v>0</v>
      </c>
      <c r="H11" s="36">
        <f t="shared" si="3"/>
        <v>0</v>
      </c>
      <c r="I11" s="36">
        <f t="shared" si="3"/>
        <v>0</v>
      </c>
      <c r="J11" s="36">
        <f t="shared" si="3"/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si="3"/>
        <v>0</v>
      </c>
      <c r="P11" s="36">
        <f t="shared" si="3"/>
        <v>0</v>
      </c>
    </row>
    <row r="12" spans="3:16" ht="26.25" customHeight="1">
      <c r="C12" s="115"/>
      <c r="D12" s="5" t="str">
        <f>'คำนวณ% ปี 67'!A12</f>
        <v>%ขยะรีไซเคิล / นำกลับมาใช้ใหม่</v>
      </c>
      <c r="E12" s="36">
        <f>E6/E8</f>
        <v>3.8182891259162945E-2</v>
      </c>
      <c r="F12" s="36">
        <f t="shared" ref="F12:P12" si="4">F6/F8</f>
        <v>2.7451013844933338E-2</v>
      </c>
      <c r="G12" s="36">
        <f t="shared" si="4"/>
        <v>3.4234985976867624E-2</v>
      </c>
      <c r="H12" s="36">
        <f t="shared" si="4"/>
        <v>6.8316437618523629E-2</v>
      </c>
      <c r="I12" s="36">
        <f t="shared" si="4"/>
        <v>6.5979580042381039E-2</v>
      </c>
      <c r="J12" s="36">
        <f t="shared" si="4"/>
        <v>4.1885602762347998E-2</v>
      </c>
      <c r="K12" s="36">
        <f t="shared" si="4"/>
        <v>3.1470450902941663E-2</v>
      </c>
      <c r="L12" s="36">
        <f t="shared" si="4"/>
        <v>3.3626236767453119E-2</v>
      </c>
      <c r="M12" s="36">
        <f t="shared" si="4"/>
        <v>2.5280064244127685E-2</v>
      </c>
      <c r="N12" s="36">
        <f t="shared" si="4"/>
        <v>3.2551520561984161E-2</v>
      </c>
      <c r="O12" s="36">
        <f t="shared" si="4"/>
        <v>2.9376583169152832E-2</v>
      </c>
      <c r="P12" s="36">
        <f t="shared" si="4"/>
        <v>9.9697522694752239E-2</v>
      </c>
    </row>
    <row r="13" spans="3:16">
      <c r="C13" s="115"/>
      <c r="D13" s="5" t="str">
        <f>'คำนวณ% ปี 67'!A13</f>
        <v>%ขยะอินทรีย์</v>
      </c>
      <c r="E13" s="35">
        <f>E7/E8</f>
        <v>0.26142108099323413</v>
      </c>
      <c r="F13" s="35">
        <f t="shared" ref="F13:P13" si="5">F7/F8</f>
        <v>0.24711883781040206</v>
      </c>
      <c r="G13" s="35">
        <f t="shared" si="5"/>
        <v>0.16496302992374198</v>
      </c>
      <c r="H13" s="35">
        <f t="shared" si="5"/>
        <v>0.25912485660103479</v>
      </c>
      <c r="I13" s="35">
        <f t="shared" si="5"/>
        <v>0.13711230976690428</v>
      </c>
      <c r="J13" s="35">
        <f t="shared" si="5"/>
        <v>0.17657151435863341</v>
      </c>
      <c r="K13" s="35">
        <f t="shared" si="5"/>
        <v>0.2910267412072034</v>
      </c>
      <c r="L13" s="35">
        <f t="shared" si="5"/>
        <v>0.2981387947139002</v>
      </c>
      <c r="M13" s="35">
        <f t="shared" si="5"/>
        <v>0.28717928126882153</v>
      </c>
      <c r="N13" s="35">
        <f t="shared" si="5"/>
        <v>0.28376651687217019</v>
      </c>
      <c r="O13" s="35">
        <f t="shared" si="5"/>
        <v>0.19601979547799983</v>
      </c>
      <c r="P13" s="35">
        <f t="shared" si="5"/>
        <v>0.17471690882162794</v>
      </c>
    </row>
    <row r="14" spans="3:16">
      <c r="C14" s="115"/>
      <c r="D14" s="5" t="str">
        <f>'คำนวณ% ปี 67'!A14</f>
        <v>%รวมขยะรีไซเคิล/นำกลับมาใช้ใหม่/ขยะอินทรีย์</v>
      </c>
      <c r="E14" s="35">
        <f>E12+E13</f>
        <v>0.2996039722523971</v>
      </c>
      <c r="F14" s="35">
        <f t="shared" ref="F14:P14" si="6">F12+F13</f>
        <v>0.27456985165533537</v>
      </c>
      <c r="G14" s="35">
        <f t="shared" si="6"/>
        <v>0.19919801590060959</v>
      </c>
      <c r="H14" s="35">
        <f t="shared" si="6"/>
        <v>0.32744129421955842</v>
      </c>
      <c r="I14" s="35">
        <f t="shared" si="6"/>
        <v>0.20309188980928533</v>
      </c>
      <c r="J14" s="35">
        <f t="shared" si="6"/>
        <v>0.21845711712098143</v>
      </c>
      <c r="K14" s="35">
        <f t="shared" si="6"/>
        <v>0.32249719211014505</v>
      </c>
      <c r="L14" s="35">
        <f t="shared" si="6"/>
        <v>0.33176503148135333</v>
      </c>
      <c r="M14" s="35">
        <f t="shared" si="6"/>
        <v>0.31245934551294924</v>
      </c>
      <c r="N14" s="35">
        <f t="shared" si="6"/>
        <v>0.31631803743415438</v>
      </c>
      <c r="O14" s="35">
        <f t="shared" si="6"/>
        <v>0.22539637864715267</v>
      </c>
      <c r="P14" s="35">
        <f t="shared" si="6"/>
        <v>0.27441443151638018</v>
      </c>
    </row>
    <row r="15" spans="3:16">
      <c r="C15" s="114">
        <v>2568</v>
      </c>
      <c r="D15" s="6" t="str">
        <f>'คำนวณ % ปี 68'!B5</f>
        <v>ขยะทั่วไป</v>
      </c>
      <c r="E15" s="9">
        <f>'คำนวณ % ปี 68'!C5</f>
        <v>1814.9</v>
      </c>
      <c r="F15" s="9">
        <f>'คำนวณ % ปี 68'!D5</f>
        <v>1431.2</v>
      </c>
      <c r="G15" s="9">
        <f>'คำนวณ % ปี 68'!E5</f>
        <v>926.3</v>
      </c>
      <c r="H15" s="9">
        <f>'คำนวณ % ปี 68'!F5</f>
        <v>695.05</v>
      </c>
      <c r="I15" s="9">
        <f>'คำนวณ % ปี 68'!G5</f>
        <v>535.4</v>
      </c>
      <c r="J15" s="9">
        <f>'คำนวณ % ปี 68'!H5</f>
        <v>1624.9</v>
      </c>
      <c r="K15" s="9">
        <f>'คำนวณ % ปี 68'!I5</f>
        <v>2068.6</v>
      </c>
      <c r="L15" s="9">
        <f>'คำนวณ % ปี 68'!J5</f>
        <v>2381</v>
      </c>
      <c r="M15" s="9">
        <f>'คำนวณ % ปี 68'!K5</f>
        <v>2208.3000000000002</v>
      </c>
      <c r="N15" s="9">
        <f>'คำนวณ % ปี 68'!L5</f>
        <v>0</v>
      </c>
      <c r="O15" s="9">
        <f>'คำนวณ % ปี 68'!M5</f>
        <v>0</v>
      </c>
      <c r="P15" s="9">
        <f>'คำนวณ % ปี 68'!N5</f>
        <v>0</v>
      </c>
    </row>
    <row r="16" spans="3:16">
      <c r="C16" s="115"/>
      <c r="D16" s="6" t="str">
        <f>'คำนวณ % ปี 68'!B6</f>
        <v>ขยะอันตราย</v>
      </c>
      <c r="E16" s="9">
        <f>'คำนวณ % ปี 68'!C6</f>
        <v>3.4500000000000011</v>
      </c>
      <c r="F16" s="9">
        <f>'คำนวณ % ปี 68'!D6</f>
        <v>6.25</v>
      </c>
      <c r="G16" s="9">
        <f>'คำนวณ % ปี 68'!E6</f>
        <v>4.8</v>
      </c>
      <c r="H16" s="9">
        <f>'คำนวณ % ปี 68'!F6</f>
        <v>25.299999999999997</v>
      </c>
      <c r="I16" s="9">
        <f>'คำนวณ % ปี 68'!G6</f>
        <v>4.28</v>
      </c>
      <c r="J16" s="9">
        <f>'คำนวณ % ปี 68'!H6</f>
        <v>6.4</v>
      </c>
      <c r="K16" s="9">
        <f>'คำนวณ % ปี 68'!I6</f>
        <v>3</v>
      </c>
      <c r="L16" s="9">
        <f>'คำนวณ % ปี 68'!J6</f>
        <v>0</v>
      </c>
      <c r="M16" s="9">
        <f>'คำนวณ % ปี 68'!K6</f>
        <v>0</v>
      </c>
      <c r="N16" s="9">
        <f>'คำนวณ % ปี 68'!L6</f>
        <v>0</v>
      </c>
      <c r="O16" s="9">
        <f>'คำนวณ % ปี 68'!M6</f>
        <v>0</v>
      </c>
      <c r="P16" s="9">
        <f>'คำนวณ % ปี 68'!N6</f>
        <v>0</v>
      </c>
    </row>
    <row r="17" spans="3:16">
      <c r="C17" s="115"/>
      <c r="D17" s="6" t="str">
        <f>'คำนวณ % ปี 68'!B7</f>
        <v>ขยะติดเชื้อ</v>
      </c>
      <c r="E17" s="9">
        <f>'คำนวณ % ปี 68'!C7</f>
        <v>56.2</v>
      </c>
      <c r="F17" s="9">
        <f>'คำนวณ % ปี 68'!D7</f>
        <v>43.199999999999996</v>
      </c>
      <c r="G17" s="9">
        <f>'คำนวณ % ปี 68'!E7</f>
        <v>36.099999999999994</v>
      </c>
      <c r="H17" s="9">
        <f>'คำนวณ % ปี 68'!F7</f>
        <v>36.549999999999997</v>
      </c>
      <c r="I17" s="9">
        <f>'คำนวณ % ปี 68'!G7</f>
        <v>40.849999999999994</v>
      </c>
      <c r="J17" s="9">
        <f>'คำนวณ % ปี 68'!H7</f>
        <v>47.300000000000004</v>
      </c>
      <c r="K17" s="9">
        <f>'คำนวณ % ปี 68'!I7</f>
        <v>33.699999999999996</v>
      </c>
      <c r="L17" s="9">
        <f>'คำนวณ % ปี 68'!J7</f>
        <v>68.099999999999994</v>
      </c>
      <c r="M17" s="9">
        <f>'คำนวณ % ปี 68'!K7</f>
        <v>77.8</v>
      </c>
      <c r="N17" s="9">
        <f>'คำนวณ % ปี 68'!L7</f>
        <v>0</v>
      </c>
      <c r="O17" s="9">
        <f>'คำนวณ % ปี 68'!M7</f>
        <v>0</v>
      </c>
      <c r="P17" s="9">
        <f>'คำนวณ % ปี 68'!N7</f>
        <v>0</v>
      </c>
    </row>
    <row r="18" spans="3:16">
      <c r="C18" s="115"/>
      <c r="D18" s="7" t="str">
        <f>'คำนวณ % ปี 68'!B8</f>
        <v>ขยะรีไซเคิล / นำกลับมาใช้ใหม่</v>
      </c>
      <c r="E18" s="10">
        <f>'คำนวณ % ปี 68'!C8</f>
        <v>272.85000000000002</v>
      </c>
      <c r="F18" s="10">
        <f>'คำนวณ % ปี 68'!D8</f>
        <v>186.2</v>
      </c>
      <c r="G18" s="10">
        <f>'คำนวณ % ปี 68'!E8</f>
        <v>170.3</v>
      </c>
      <c r="H18" s="10">
        <f>'คำนวณ % ปี 68'!F8</f>
        <v>125.8</v>
      </c>
      <c r="I18" s="10">
        <f>'คำนวณ % ปี 68'!G8</f>
        <v>197.60000000000002</v>
      </c>
      <c r="J18" s="10">
        <f>'คำนวณ % ปี 68'!H8</f>
        <v>356.7</v>
      </c>
      <c r="K18" s="10">
        <f>'คำนวณ % ปี 68'!I8</f>
        <v>372.4</v>
      </c>
      <c r="L18" s="10">
        <f>'คำนวณ % ปี 68'!J8</f>
        <v>343.3</v>
      </c>
      <c r="M18" s="10">
        <f>'คำนวณ % ปี 68'!K8</f>
        <v>281.3</v>
      </c>
      <c r="N18" s="10">
        <f>'คำนวณ % ปี 68'!L8</f>
        <v>0</v>
      </c>
      <c r="O18" s="10">
        <f>'คำนวณ % ปี 68'!M8</f>
        <v>0</v>
      </c>
      <c r="P18" s="10">
        <f>'คำนวณ % ปี 68'!N8</f>
        <v>0</v>
      </c>
    </row>
    <row r="19" spans="3:16">
      <c r="C19" s="115"/>
      <c r="D19" s="7" t="str">
        <f>'คำนวณ % ปี 68'!B9</f>
        <v>ขยะอินทรีย์</v>
      </c>
      <c r="E19" s="10">
        <f>'คำนวณ % ปี 68'!C9</f>
        <v>1692.4</v>
      </c>
      <c r="F19" s="10">
        <f>'คำนวณ % ปี 68'!D9</f>
        <v>1794.6</v>
      </c>
      <c r="G19" s="10">
        <f>'คำนวณ % ปี 68'!E9</f>
        <v>802.59999999999991</v>
      </c>
      <c r="H19" s="10">
        <f>'คำนวณ % ปี 68'!F9</f>
        <v>715</v>
      </c>
      <c r="I19" s="10">
        <f>'คำนวณ % ปี 68'!G9</f>
        <v>556.70000000000005</v>
      </c>
      <c r="J19" s="10">
        <f>'คำนวณ % ปี 68'!H9</f>
        <v>1677</v>
      </c>
      <c r="K19" s="10">
        <f>'คำนวณ % ปี 68'!I9</f>
        <v>1946.3</v>
      </c>
      <c r="L19" s="10">
        <f>'คำนวณ % ปี 68'!J9</f>
        <v>2311.6999999999998</v>
      </c>
      <c r="M19" s="10">
        <f>'คำนวณ % ปี 68'!K9</f>
        <v>2272</v>
      </c>
      <c r="N19" s="10">
        <f>'คำนวณ % ปี 68'!L9</f>
        <v>0</v>
      </c>
      <c r="O19" s="10">
        <f>'คำนวณ % ปี 68'!M9</f>
        <v>0</v>
      </c>
      <c r="P19" s="10">
        <f>'คำนวณ % ปี 68'!N9</f>
        <v>0</v>
      </c>
    </row>
    <row r="20" spans="3:16">
      <c r="C20" s="115"/>
      <c r="D20" s="130" t="str">
        <f>'คำนวณ % ปี 68'!B10</f>
        <v>รวมขยะทั้งหมด</v>
      </c>
      <c r="E20" s="131">
        <f>'คำนวณ % ปี 68'!C10</f>
        <v>3839.8</v>
      </c>
      <c r="F20" s="131">
        <f>'คำนวณ % ปี 68'!D10</f>
        <v>3461.45</v>
      </c>
      <c r="G20" s="131">
        <f>'คำนวณ % ปี 68'!E10</f>
        <v>1940.1</v>
      </c>
      <c r="H20" s="131">
        <f>'คำนวณ % ปี 68'!F10</f>
        <v>1597.6999999999998</v>
      </c>
      <c r="I20" s="131">
        <f>'คำนวณ % ปี 68'!G10</f>
        <v>1334.83</v>
      </c>
      <c r="J20" s="131">
        <f>'คำนวณ % ปี 68'!H10</f>
        <v>3712.3</v>
      </c>
      <c r="K20" s="131">
        <f>'คำนวณ % ปี 68'!I10</f>
        <v>4424</v>
      </c>
      <c r="L20" s="131">
        <f>'คำนวณ % ปี 68'!J10</f>
        <v>5104.1000000000004</v>
      </c>
      <c r="M20" s="131">
        <f>'คำนวณ % ปี 68'!K10</f>
        <v>4839.4000000000005</v>
      </c>
      <c r="N20" s="131">
        <f>'คำนวณ % ปี 68'!L10</f>
        <v>0</v>
      </c>
      <c r="O20" s="131">
        <f>'คำนวณ % ปี 68'!M10</f>
        <v>0</v>
      </c>
      <c r="P20" s="131">
        <f>'คำนวณ % ปี 68'!N10</f>
        <v>0</v>
      </c>
    </row>
    <row r="21" spans="3:16">
      <c r="C21" s="115"/>
      <c r="D21" s="5" t="str">
        <f>'คำนวณ % ปี 68'!B11</f>
        <v>%ปริมาณขยะทั่วไป(ฝังกลบ)</v>
      </c>
      <c r="E21" s="36">
        <f>E15/E20</f>
        <v>0.47265482577217566</v>
      </c>
      <c r="F21" s="36">
        <f t="shared" ref="F21:P21" si="7">F15/F20</f>
        <v>0.41346834419101824</v>
      </c>
      <c r="G21" s="36">
        <f t="shared" si="7"/>
        <v>0.47744961599917529</v>
      </c>
      <c r="H21" s="36">
        <f t="shared" si="7"/>
        <v>0.4350316079364086</v>
      </c>
      <c r="I21" s="36">
        <f t="shared" si="7"/>
        <v>0.40109976551321141</v>
      </c>
      <c r="J21" s="36">
        <f t="shared" si="7"/>
        <v>0.43770708186299601</v>
      </c>
      <c r="K21" s="36">
        <f t="shared" si="7"/>
        <v>0.46758589511754067</v>
      </c>
      <c r="L21" s="36">
        <f t="shared" si="7"/>
        <v>0.46648772555396639</v>
      </c>
      <c r="M21" s="36">
        <f t="shared" si="7"/>
        <v>0.45631689878910608</v>
      </c>
      <c r="N21" s="36" t="e">
        <f t="shared" si="7"/>
        <v>#DIV/0!</v>
      </c>
      <c r="O21" s="36" t="e">
        <f t="shared" si="7"/>
        <v>#DIV/0!</v>
      </c>
      <c r="P21" s="36" t="e">
        <f t="shared" si="7"/>
        <v>#DIV/0!</v>
      </c>
    </row>
    <row r="22" spans="3:16">
      <c r="C22" s="115"/>
      <c r="D22" s="5" t="str">
        <f>'คำนวณ % ปี 68'!B12</f>
        <v>%ปริมาณขยะอันตราย</v>
      </c>
      <c r="E22" s="36">
        <f>E16/E20</f>
        <v>8.9848429605708657E-4</v>
      </c>
      <c r="F22" s="36">
        <f t="shared" ref="F22:P22" si="8">F16/F20</f>
        <v>1.8056016987100783E-3</v>
      </c>
      <c r="G22" s="36">
        <f t="shared" si="8"/>
        <v>2.4740992732333383E-3</v>
      </c>
      <c r="H22" s="36">
        <f t="shared" si="8"/>
        <v>1.5835263190836828E-2</v>
      </c>
      <c r="I22" s="36">
        <f t="shared" si="8"/>
        <v>3.2064008150850675E-3</v>
      </c>
      <c r="J22" s="36">
        <f t="shared" si="8"/>
        <v>1.7239985992511381E-3</v>
      </c>
      <c r="K22" s="36">
        <f t="shared" si="8"/>
        <v>6.7811934900542496E-4</v>
      </c>
      <c r="L22" s="36">
        <f t="shared" si="8"/>
        <v>0</v>
      </c>
      <c r="M22" s="36">
        <f t="shared" si="8"/>
        <v>0</v>
      </c>
      <c r="N22" s="36" t="e">
        <f t="shared" si="8"/>
        <v>#DIV/0!</v>
      </c>
      <c r="O22" s="36" t="e">
        <f t="shared" si="8"/>
        <v>#DIV/0!</v>
      </c>
      <c r="P22" s="36" t="e">
        <f t="shared" si="8"/>
        <v>#DIV/0!</v>
      </c>
    </row>
    <row r="23" spans="3:16">
      <c r="C23" s="115"/>
      <c r="D23" s="5" t="str">
        <f>'คำนวณ % ปี 68'!B13</f>
        <v>%ขยะติดเชื้อ</v>
      </c>
      <c r="E23" s="36">
        <f>E17/E20</f>
        <v>1.4636178967654566E-2</v>
      </c>
      <c r="F23" s="36">
        <f t="shared" ref="F23:P23" si="9">F17/F20</f>
        <v>1.248031894148406E-2</v>
      </c>
      <c r="G23" s="36">
        <f t="shared" si="9"/>
        <v>1.8607288284109066E-2</v>
      </c>
      <c r="H23" s="36">
        <f t="shared" si="9"/>
        <v>2.2876635163046881E-2</v>
      </c>
      <c r="I23" s="36">
        <f t="shared" si="9"/>
        <v>3.0603147966407705E-2</v>
      </c>
      <c r="J23" s="36">
        <f t="shared" si="9"/>
        <v>1.2741427147590443E-2</v>
      </c>
      <c r="K23" s="36">
        <f t="shared" si="9"/>
        <v>7.6175406871609392E-3</v>
      </c>
      <c r="L23" s="36">
        <f t="shared" si="9"/>
        <v>1.3342215081992905E-2</v>
      </c>
      <c r="M23" s="36">
        <f t="shared" si="9"/>
        <v>1.6076373104103814E-2</v>
      </c>
      <c r="N23" s="36" t="e">
        <f t="shared" si="9"/>
        <v>#DIV/0!</v>
      </c>
      <c r="O23" s="36" t="e">
        <f t="shared" si="9"/>
        <v>#DIV/0!</v>
      </c>
      <c r="P23" s="36" t="e">
        <f t="shared" si="9"/>
        <v>#DIV/0!</v>
      </c>
    </row>
    <row r="24" spans="3:16">
      <c r="C24" s="115"/>
      <c r="D24" s="5" t="str">
        <f>'คำนวณ % ปี 68'!B14</f>
        <v>%ขยะรีไซเคิล / นำกลับมาใช้ใหม่</v>
      </c>
      <c r="E24" s="36">
        <f>E18/E20</f>
        <v>7.1058388457732172E-2</v>
      </c>
      <c r="F24" s="36">
        <f t="shared" ref="F24:P24" si="10">F18/F20</f>
        <v>5.379248580797065E-2</v>
      </c>
      <c r="G24" s="36">
        <f t="shared" si="10"/>
        <v>8.7778980464924494E-2</v>
      </c>
      <c r="H24" s="36">
        <f t="shared" si="10"/>
        <v>7.8738186142579963E-2</v>
      </c>
      <c r="I24" s="36">
        <f t="shared" si="10"/>
        <v>0.14803383202355358</v>
      </c>
      <c r="J24" s="36">
        <f t="shared" si="10"/>
        <v>9.6085984430137647E-2</v>
      </c>
      <c r="K24" s="36">
        <f t="shared" si="10"/>
        <v>8.4177215189873408E-2</v>
      </c>
      <c r="L24" s="36">
        <f t="shared" si="10"/>
        <v>6.7259654003644129E-2</v>
      </c>
      <c r="M24" s="36">
        <f t="shared" si="10"/>
        <v>5.8127040542215971E-2</v>
      </c>
      <c r="N24" s="36" t="e">
        <f t="shared" si="10"/>
        <v>#DIV/0!</v>
      </c>
      <c r="O24" s="36" t="e">
        <f t="shared" si="10"/>
        <v>#DIV/0!</v>
      </c>
      <c r="P24" s="36" t="e">
        <f t="shared" si="10"/>
        <v>#DIV/0!</v>
      </c>
    </row>
    <row r="25" spans="3:16">
      <c r="C25" s="115"/>
      <c r="D25" s="5" t="str">
        <f>'คำนวณ % ปี 68'!B15</f>
        <v>%ขยะอินทรีย์</v>
      </c>
      <c r="E25" s="35">
        <f>E19/E20</f>
        <v>0.44075212250638052</v>
      </c>
      <c r="F25" s="35">
        <f t="shared" ref="F25:P25" si="11">F19/F20</f>
        <v>0.51845324936081705</v>
      </c>
      <c r="G25" s="35">
        <f t="shared" si="11"/>
        <v>0.41369001597855776</v>
      </c>
      <c r="H25" s="35">
        <f t="shared" si="11"/>
        <v>0.44751830756712779</v>
      </c>
      <c r="I25" s="35">
        <f t="shared" si="11"/>
        <v>0.41705685368174228</v>
      </c>
      <c r="J25" s="35">
        <f t="shared" si="11"/>
        <v>0.45174150796002477</v>
      </c>
      <c r="K25" s="35">
        <f t="shared" si="11"/>
        <v>0.43994122965641952</v>
      </c>
      <c r="L25" s="35">
        <f t="shared" si="11"/>
        <v>0.45291040536039645</v>
      </c>
      <c r="M25" s="35">
        <f t="shared" si="11"/>
        <v>0.46947968756457409</v>
      </c>
      <c r="N25" s="35" t="e">
        <f t="shared" si="11"/>
        <v>#DIV/0!</v>
      </c>
      <c r="O25" s="35" t="e">
        <f t="shared" si="11"/>
        <v>#DIV/0!</v>
      </c>
      <c r="P25" s="35" t="e">
        <f t="shared" si="11"/>
        <v>#DIV/0!</v>
      </c>
    </row>
    <row r="26" spans="3:16">
      <c r="C26" s="116"/>
      <c r="D26" s="5" t="str">
        <f>'คำนวณ % ปี 68'!B16</f>
        <v>%รวมขยะรีไซเคิล/นำกลับมาใช้ใหม่/ขยะอินทรีย์</v>
      </c>
      <c r="E26" s="35">
        <f>'คำนวณ % ปี 68'!C16</f>
        <v>0.51181051096411267</v>
      </c>
      <c r="F26" s="35">
        <f>'คำนวณ % ปี 68'!D16</f>
        <v>0.57224573516878774</v>
      </c>
      <c r="G26" s="35">
        <f>'คำนวณ % ปี 68'!E16</f>
        <v>0.5014689964434822</v>
      </c>
      <c r="H26" s="35">
        <f>'คำนวณ % ปี 68'!F16</f>
        <v>0.52625649370970773</v>
      </c>
      <c r="I26" s="35">
        <f>'คำนวณ % ปี 68'!G16</f>
        <v>0.56509068570529586</v>
      </c>
      <c r="J26" s="35">
        <f>'คำนวณ % ปี 68'!H16</f>
        <v>0.54782749239016237</v>
      </c>
      <c r="K26" s="35">
        <f>'คำนวณ % ปี 68'!I16</f>
        <v>0.52411844484629289</v>
      </c>
      <c r="L26" s="35">
        <f>'คำนวณ % ปี 68'!J16</f>
        <v>0.52017005936404059</v>
      </c>
      <c r="M26" s="35">
        <f>'คำนวณ % ปี 68'!K16</f>
        <v>0.5276067281067901</v>
      </c>
      <c r="N26" s="35" t="e">
        <f>'คำนวณ % ปี 68'!L16</f>
        <v>#DIV/0!</v>
      </c>
      <c r="O26" s="35" t="e">
        <f>'คำนวณ % ปี 68'!M16</f>
        <v>#DIV/0!</v>
      </c>
      <c r="P26" s="35" t="e">
        <f>'คำนวณ % ปี 68'!N16</f>
        <v>#DIV/0!</v>
      </c>
    </row>
    <row r="27" spans="3:16" s="132" customFormat="1" ht="48.75" customHeight="1">
      <c r="C27" s="123" t="s">
        <v>61</v>
      </c>
      <c r="D27" s="123"/>
      <c r="E27" s="18">
        <f>SUM(E20-E8)</f>
        <v>-2005.7500000000009</v>
      </c>
      <c r="F27" s="18">
        <f>SUM(F20-F8)</f>
        <v>-2399.8999999999996</v>
      </c>
      <c r="G27" s="18">
        <f>SUM(G20-G8)</f>
        <v>-2374.2000000000003</v>
      </c>
      <c r="H27" s="18">
        <f>SUM(H20-H8)</f>
        <v>-537.95000000000027</v>
      </c>
      <c r="I27" s="18">
        <f>SUM(I20-I8)</f>
        <v>-741.57000000000016</v>
      </c>
      <c r="J27" s="18">
        <f>SUM(J20-J8)</f>
        <v>-950.39999999999964</v>
      </c>
      <c r="K27" s="18">
        <f>SUM(K20-K8)</f>
        <v>-1915.2799999999988</v>
      </c>
      <c r="L27" s="18">
        <f>SUM(L20-L8)</f>
        <v>-1399.75</v>
      </c>
      <c r="M27" s="18">
        <f>SUM(M20-M8)</f>
        <v>-1386.8499999999995</v>
      </c>
      <c r="N27" s="18">
        <f>SUM(N20-N8)</f>
        <v>-5298.369999999999</v>
      </c>
      <c r="O27" s="18">
        <f>SUM(O20-O8)</f>
        <v>-5116.32</v>
      </c>
      <c r="P27" s="18">
        <f>SUM(P20-P8)</f>
        <v>-5583.8899999999994</v>
      </c>
    </row>
    <row r="28" spans="3:16" s="136" customFormat="1">
      <c r="C28" s="133" t="s">
        <v>62</v>
      </c>
      <c r="D28" s="133"/>
      <c r="E28" s="135">
        <f>E20*100/E8-100</f>
        <v>-34.312425691337864</v>
      </c>
      <c r="F28" s="135">
        <f>F20*100/F8-100</f>
        <v>-40.944492309792111</v>
      </c>
      <c r="G28" s="135">
        <f>G20*100/G8-100</f>
        <v>-55.030943606146998</v>
      </c>
      <c r="H28" s="135">
        <f>H20*100/H8-100</f>
        <v>-25.18905251328637</v>
      </c>
      <c r="I28" s="135">
        <f>I20*100/I8-100</f>
        <v>-35.71421691388943</v>
      </c>
      <c r="J28" s="135">
        <f>J20*100/J8-100</f>
        <v>-20.383039869603451</v>
      </c>
      <c r="K28" s="135">
        <f>K20*100/K8-100</f>
        <v>-30.212894839792526</v>
      </c>
      <c r="L28" s="135">
        <f>L20*100/L8-100</f>
        <v>-21.521867816754693</v>
      </c>
      <c r="M28" s="135">
        <f>M20*100/M8-100</f>
        <v>-22.274242120056201</v>
      </c>
      <c r="N28" s="135">
        <f>N20*100/N8-100</f>
        <v>-100</v>
      </c>
      <c r="O28" s="135">
        <f>O20*100/O8-100</f>
        <v>-100</v>
      </c>
      <c r="P28" s="135">
        <f>P20*100/P8-100</f>
        <v>-100</v>
      </c>
    </row>
    <row r="29" spans="3:16" ht="51" customHeight="1">
      <c r="C29" s="134" t="s">
        <v>63</v>
      </c>
      <c r="D29" s="134"/>
      <c r="E29" s="11" t="s">
        <v>64</v>
      </c>
      <c r="F29" s="11" t="s">
        <v>64</v>
      </c>
      <c r="G29" s="11" t="s">
        <v>64</v>
      </c>
      <c r="H29" s="11" t="s">
        <v>64</v>
      </c>
      <c r="I29" s="11" t="s">
        <v>64</v>
      </c>
      <c r="J29" s="11" t="s">
        <v>64</v>
      </c>
      <c r="K29" s="11" t="s">
        <v>64</v>
      </c>
      <c r="L29" s="11" t="s">
        <v>64</v>
      </c>
      <c r="M29" s="11" t="s">
        <v>64</v>
      </c>
      <c r="N29" s="11" t="s">
        <v>64</v>
      </c>
      <c r="O29" s="11" t="s">
        <v>64</v>
      </c>
      <c r="P29" s="11" t="s">
        <v>64</v>
      </c>
    </row>
    <row r="32" spans="3:16">
      <c r="C32" s="117" t="s">
        <v>59</v>
      </c>
      <c r="D32" s="118" t="s">
        <v>49</v>
      </c>
      <c r="E32" s="120" t="s">
        <v>60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</row>
    <row r="33" spans="3:16">
      <c r="C33" s="117"/>
      <c r="D33" s="119"/>
      <c r="E33" s="70" t="s">
        <v>4</v>
      </c>
      <c r="F33" s="70" t="s">
        <v>5</v>
      </c>
      <c r="G33" s="70" t="s">
        <v>6</v>
      </c>
      <c r="H33" s="70" t="s">
        <v>7</v>
      </c>
      <c r="I33" s="70" t="s">
        <v>8</v>
      </c>
      <c r="J33" s="70" t="s">
        <v>9</v>
      </c>
      <c r="K33" s="70" t="s">
        <v>10</v>
      </c>
      <c r="L33" s="70" t="s">
        <v>11</v>
      </c>
      <c r="M33" s="70" t="s">
        <v>12</v>
      </c>
      <c r="N33" s="70" t="s">
        <v>13</v>
      </c>
      <c r="O33" s="70" t="s">
        <v>14</v>
      </c>
      <c r="P33" s="70" t="s">
        <v>15</v>
      </c>
    </row>
    <row r="34" spans="3:16" ht="48">
      <c r="C34" s="114">
        <v>2567</v>
      </c>
      <c r="D34" s="12" t="s">
        <v>65</v>
      </c>
      <c r="E34" s="13">
        <f>E6+E7</f>
        <v>1751.3500000000001</v>
      </c>
      <c r="F34" s="13">
        <f t="shared" ref="F34:P34" si="12">F6+F7</f>
        <v>1609.3500000000001</v>
      </c>
      <c r="G34" s="13">
        <f t="shared" si="12"/>
        <v>859.40000000000009</v>
      </c>
      <c r="H34" s="13">
        <f t="shared" si="12"/>
        <v>699.3</v>
      </c>
      <c r="I34" s="13">
        <f t="shared" si="12"/>
        <v>421.70000000000005</v>
      </c>
      <c r="J34" s="13">
        <f t="shared" si="12"/>
        <v>1018.5999999999999</v>
      </c>
      <c r="K34" s="13">
        <f t="shared" si="12"/>
        <v>2044.4</v>
      </c>
      <c r="L34" s="13">
        <f t="shared" si="12"/>
        <v>2157.75</v>
      </c>
      <c r="M34" s="13">
        <f t="shared" si="12"/>
        <v>1945.45</v>
      </c>
      <c r="N34" s="13">
        <f>N6+N7</f>
        <v>1675.97</v>
      </c>
      <c r="O34" s="13">
        <f t="shared" si="12"/>
        <v>1153.2</v>
      </c>
      <c r="P34" s="13">
        <f t="shared" si="12"/>
        <v>1532.3</v>
      </c>
    </row>
    <row r="35" spans="3:16">
      <c r="C35" s="115"/>
      <c r="D35" s="8" t="s">
        <v>52</v>
      </c>
      <c r="E35" s="13">
        <f>E8</f>
        <v>5845.5500000000011</v>
      </c>
      <c r="F35" s="13">
        <f t="shared" ref="F35:P35" si="13">F8</f>
        <v>5861.3499999999995</v>
      </c>
      <c r="G35" s="13">
        <f t="shared" si="13"/>
        <v>4314.3</v>
      </c>
      <c r="H35" s="13">
        <f t="shared" si="13"/>
        <v>2135.65</v>
      </c>
      <c r="I35" s="13">
        <f t="shared" si="13"/>
        <v>2076.4</v>
      </c>
      <c r="J35" s="13">
        <f t="shared" si="13"/>
        <v>4662.7</v>
      </c>
      <c r="K35" s="13">
        <f t="shared" si="13"/>
        <v>6339.2799999999988</v>
      </c>
      <c r="L35" s="13">
        <f t="shared" si="13"/>
        <v>6503.85</v>
      </c>
      <c r="M35" s="13">
        <f t="shared" si="13"/>
        <v>6226.25</v>
      </c>
      <c r="N35" s="13">
        <f t="shared" si="13"/>
        <v>5298.369999999999</v>
      </c>
      <c r="O35" s="13">
        <f t="shared" si="13"/>
        <v>5116.32</v>
      </c>
      <c r="P35" s="13">
        <f t="shared" si="13"/>
        <v>5583.8899999999994</v>
      </c>
    </row>
    <row r="36" spans="3:16">
      <c r="C36" s="116"/>
      <c r="D36" s="8" t="s">
        <v>56</v>
      </c>
      <c r="E36" s="34">
        <f>E34/E35</f>
        <v>0.2996039722523971</v>
      </c>
      <c r="F36" s="34">
        <f t="shared" ref="F36:P36" si="14">F34/F35</f>
        <v>0.27456985165533543</v>
      </c>
      <c r="G36" s="34">
        <f t="shared" si="14"/>
        <v>0.19919801590060962</v>
      </c>
      <c r="H36" s="34">
        <f t="shared" si="14"/>
        <v>0.32744129421955842</v>
      </c>
      <c r="I36" s="34">
        <f t="shared" si="14"/>
        <v>0.2030918898092853</v>
      </c>
      <c r="J36" s="34">
        <f t="shared" si="14"/>
        <v>0.2184571171209814</v>
      </c>
      <c r="K36" s="34">
        <f t="shared" si="14"/>
        <v>0.32249719211014505</v>
      </c>
      <c r="L36" s="34">
        <f t="shared" si="14"/>
        <v>0.33176503148135333</v>
      </c>
      <c r="M36" s="34">
        <f t="shared" si="14"/>
        <v>0.31245934551294924</v>
      </c>
      <c r="N36" s="34">
        <f t="shared" si="14"/>
        <v>0.31631803743415432</v>
      </c>
      <c r="O36" s="34">
        <f t="shared" si="14"/>
        <v>0.22539637864715267</v>
      </c>
      <c r="P36" s="34">
        <f t="shared" si="14"/>
        <v>0.27441443151638018</v>
      </c>
    </row>
    <row r="37" spans="3:16" ht="48">
      <c r="C37" s="114">
        <v>2568</v>
      </c>
      <c r="D37" s="12" t="s">
        <v>65</v>
      </c>
      <c r="E37" s="13">
        <f>E18+E19</f>
        <v>1965.25</v>
      </c>
      <c r="F37" s="13">
        <f t="shared" ref="F37:O37" si="15">F18+F19</f>
        <v>1980.8</v>
      </c>
      <c r="G37" s="13">
        <f t="shared" si="15"/>
        <v>972.89999999999986</v>
      </c>
      <c r="H37" s="13">
        <f t="shared" si="15"/>
        <v>840.8</v>
      </c>
      <c r="I37" s="13">
        <f t="shared" si="15"/>
        <v>754.30000000000007</v>
      </c>
      <c r="J37" s="13">
        <f>J18+J19</f>
        <v>2033.7</v>
      </c>
      <c r="K37" s="13">
        <f t="shared" si="15"/>
        <v>2318.6999999999998</v>
      </c>
      <c r="L37" s="13">
        <f t="shared" si="15"/>
        <v>2655</v>
      </c>
      <c r="M37" s="13">
        <f t="shared" si="15"/>
        <v>2553.3000000000002</v>
      </c>
      <c r="N37" s="13">
        <f t="shared" si="15"/>
        <v>0</v>
      </c>
      <c r="O37" s="13">
        <f t="shared" si="15"/>
        <v>0</v>
      </c>
      <c r="P37" s="13">
        <f>P18+P19</f>
        <v>0</v>
      </c>
    </row>
    <row r="38" spans="3:16">
      <c r="C38" s="115"/>
      <c r="D38" s="8" t="s">
        <v>52</v>
      </c>
      <c r="E38" s="13">
        <f>E20</f>
        <v>3839.8</v>
      </c>
      <c r="F38" s="13">
        <f t="shared" ref="F38:P38" si="16">F20</f>
        <v>3461.45</v>
      </c>
      <c r="G38" s="13">
        <f t="shared" si="16"/>
        <v>1940.1</v>
      </c>
      <c r="H38" s="13">
        <f t="shared" si="16"/>
        <v>1597.6999999999998</v>
      </c>
      <c r="I38" s="13">
        <f t="shared" si="16"/>
        <v>1334.83</v>
      </c>
      <c r="J38" s="13">
        <f t="shared" si="16"/>
        <v>3712.3</v>
      </c>
      <c r="K38" s="13">
        <f t="shared" si="16"/>
        <v>4424</v>
      </c>
      <c r="L38" s="13">
        <f t="shared" si="16"/>
        <v>5104.1000000000004</v>
      </c>
      <c r="M38" s="13">
        <f t="shared" si="16"/>
        <v>4839.4000000000005</v>
      </c>
      <c r="N38" s="13">
        <f t="shared" si="16"/>
        <v>0</v>
      </c>
      <c r="O38" s="13">
        <f t="shared" si="16"/>
        <v>0</v>
      </c>
      <c r="P38" s="13">
        <f t="shared" si="16"/>
        <v>0</v>
      </c>
    </row>
    <row r="39" spans="3:16">
      <c r="C39" s="116"/>
      <c r="D39" s="8" t="s">
        <v>56</v>
      </c>
      <c r="E39" s="33">
        <f>E37/E38</f>
        <v>0.51181051096411267</v>
      </c>
      <c r="F39" s="33">
        <f t="shared" ref="F39:P39" si="17">F37/F38</f>
        <v>0.57224573516878763</v>
      </c>
      <c r="G39" s="33">
        <f t="shared" si="17"/>
        <v>0.5014689964434822</v>
      </c>
      <c r="H39" s="33">
        <f>H37/H38</f>
        <v>0.52625649370970773</v>
      </c>
      <c r="I39" s="52">
        <f t="shared" si="17"/>
        <v>0.56509068570529586</v>
      </c>
      <c r="J39" s="52">
        <f>J37/J38</f>
        <v>0.54782749239016237</v>
      </c>
      <c r="K39" s="33">
        <f t="shared" si="17"/>
        <v>0.52411844484629289</v>
      </c>
      <c r="L39" s="33">
        <f t="shared" si="17"/>
        <v>0.52017005936404059</v>
      </c>
      <c r="M39" s="33">
        <f t="shared" si="17"/>
        <v>0.5276067281067901</v>
      </c>
      <c r="N39" s="33" t="e">
        <f t="shared" si="17"/>
        <v>#DIV/0!</v>
      </c>
      <c r="O39" s="33" t="e">
        <f t="shared" si="17"/>
        <v>#DIV/0!</v>
      </c>
      <c r="P39" s="33" t="e">
        <f t="shared" si="17"/>
        <v>#DIV/0!</v>
      </c>
    </row>
  </sheetData>
  <mergeCells count="13">
    <mergeCell ref="C34:C36"/>
    <mergeCell ref="C37:C39"/>
    <mergeCell ref="D1:D2"/>
    <mergeCell ref="E1:P1"/>
    <mergeCell ref="C1:C2"/>
    <mergeCell ref="C32:C33"/>
    <mergeCell ref="D32:D33"/>
    <mergeCell ref="E32:P32"/>
    <mergeCell ref="C27:D27"/>
    <mergeCell ref="C28:D28"/>
    <mergeCell ref="C29:D29"/>
    <mergeCell ref="C3:C14"/>
    <mergeCell ref="C15:C26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D76C-EA26-4DF1-B503-55839C7B108A}">
  <sheetPr>
    <pageSetUpPr fitToPage="1"/>
  </sheetPr>
  <dimension ref="B3:O10"/>
  <sheetViews>
    <sheetView workbookViewId="0">
      <selection activeCell="Q8" sqref="Q8"/>
    </sheetView>
  </sheetViews>
  <sheetFormatPr defaultRowHeight="15"/>
  <cols>
    <col min="1" max="1" width="9.140625" style="14"/>
    <col min="2" max="2" width="19.28515625" style="66" customWidth="1"/>
    <col min="3" max="15" width="10.7109375" style="14" customWidth="1"/>
    <col min="16" max="16384" width="9.140625" style="14"/>
  </cols>
  <sheetData>
    <row r="3" spans="2:15">
      <c r="B3" s="14"/>
    </row>
    <row r="4" spans="2:15" ht="24">
      <c r="B4" s="104" t="s">
        <v>66</v>
      </c>
      <c r="C4" s="124" t="s">
        <v>60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6"/>
      <c r="O4" s="123" t="s">
        <v>67</v>
      </c>
    </row>
    <row r="5" spans="2:15" ht="24">
      <c r="B5" s="104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23"/>
    </row>
    <row r="6" spans="2:15" ht="24">
      <c r="B6" s="67">
        <v>2567</v>
      </c>
      <c r="C6" s="18">
        <f>'เปรียบเทียบ 15 อาคาร'!E8</f>
        <v>5845.5500000000011</v>
      </c>
      <c r="D6" s="18">
        <f>'เปรียบเทียบ 15 อาคาร'!F8</f>
        <v>5861.3499999999995</v>
      </c>
      <c r="E6" s="18">
        <f>'เปรียบเทียบ 15 อาคาร'!G8</f>
        <v>4314.3</v>
      </c>
      <c r="F6" s="18">
        <f>'เปรียบเทียบ 15 อาคาร'!H8</f>
        <v>2135.65</v>
      </c>
      <c r="G6" s="18">
        <f>'เปรียบเทียบ 15 อาคาร'!I8</f>
        <v>2076.4</v>
      </c>
      <c r="H6" s="18">
        <f>'เปรียบเทียบ 15 อาคาร'!J8</f>
        <v>4662.7</v>
      </c>
      <c r="I6" s="18">
        <f>'เปรียบเทียบ 15 อาคาร'!K8</f>
        <v>6339.2799999999988</v>
      </c>
      <c r="J6" s="18">
        <f>'เปรียบเทียบ 15 อาคาร'!L8</f>
        <v>6503.85</v>
      </c>
      <c r="K6" s="18">
        <f>'เปรียบเทียบ 15 อาคาร'!M8</f>
        <v>6226.25</v>
      </c>
      <c r="L6" s="18">
        <f>'เปรียบเทียบ 15 อาคาร'!N8</f>
        <v>5298.369999999999</v>
      </c>
      <c r="M6" s="18">
        <f>'เปรียบเทียบ 15 อาคาร'!O8</f>
        <v>5116.32</v>
      </c>
      <c r="N6" s="18">
        <f>'เปรียบเทียบ 15 อาคาร'!P8</f>
        <v>5583.8899999999994</v>
      </c>
      <c r="O6" s="18">
        <f>SUM(C6:K6)</f>
        <v>43965.33</v>
      </c>
    </row>
    <row r="7" spans="2:15" ht="24">
      <c r="B7" s="67">
        <v>2568</v>
      </c>
      <c r="C7" s="18">
        <f>'เปรียบเทียบ 15 อาคาร'!E20</f>
        <v>3839.8</v>
      </c>
      <c r="D7" s="18">
        <f>'เปรียบเทียบ 15 อาคาร'!F20</f>
        <v>3461.45</v>
      </c>
      <c r="E7" s="18">
        <f>'เปรียบเทียบ 15 อาคาร'!G20</f>
        <v>1940.1</v>
      </c>
      <c r="F7" s="18">
        <f>'เปรียบเทียบ 15 อาคาร'!H20</f>
        <v>1597.6999999999998</v>
      </c>
      <c r="G7" s="18">
        <f>'เปรียบเทียบ 15 อาคาร'!I20</f>
        <v>1334.83</v>
      </c>
      <c r="H7" s="18">
        <f>'เปรียบเทียบ 15 อาคาร'!J20</f>
        <v>3712.3</v>
      </c>
      <c r="I7" s="18">
        <f>'เปรียบเทียบ 15 อาคาร'!K20</f>
        <v>4424</v>
      </c>
      <c r="J7" s="18">
        <f>'เปรียบเทียบ 15 อาคาร'!L20</f>
        <v>5104.1000000000004</v>
      </c>
      <c r="K7" s="18">
        <f>'เปรียบเทียบ 15 อาคาร'!M20</f>
        <v>4839.4000000000005</v>
      </c>
      <c r="L7" s="18">
        <f>'เปรียบเทียบ 15 อาคาร'!N20</f>
        <v>0</v>
      </c>
      <c r="M7" s="18">
        <f>'เปรียบเทียบ 15 อาคาร'!O20</f>
        <v>0</v>
      </c>
      <c r="N7" s="18">
        <f>'เปรียบเทียบ 15 อาคาร'!P20</f>
        <v>0</v>
      </c>
      <c r="O7" s="18">
        <f>SUM(C7:K7)</f>
        <v>30253.68</v>
      </c>
    </row>
    <row r="8" spans="2:15" ht="80.25" customHeight="1">
      <c r="B8" s="65" t="s">
        <v>68</v>
      </c>
      <c r="C8" s="18">
        <f>SUM(C7-C6)</f>
        <v>-2005.7500000000009</v>
      </c>
      <c r="D8" s="18">
        <f t="shared" ref="D8:N8" si="0">SUM(D7-D6)</f>
        <v>-2399.8999999999996</v>
      </c>
      <c r="E8" s="18">
        <f t="shared" si="0"/>
        <v>-2374.2000000000003</v>
      </c>
      <c r="F8" s="18">
        <f t="shared" si="0"/>
        <v>-537.95000000000027</v>
      </c>
      <c r="G8" s="18">
        <f>SUM(G7-G6)</f>
        <v>-741.57000000000016</v>
      </c>
      <c r="H8" s="18">
        <f t="shared" si="0"/>
        <v>-950.39999999999964</v>
      </c>
      <c r="I8" s="18">
        <f t="shared" si="0"/>
        <v>-1915.2799999999988</v>
      </c>
      <c r="J8" s="18">
        <f t="shared" si="0"/>
        <v>-1399.75</v>
      </c>
      <c r="K8" s="18">
        <f t="shared" si="0"/>
        <v>-1386.8499999999995</v>
      </c>
      <c r="L8" s="18">
        <f t="shared" si="0"/>
        <v>-5298.369999999999</v>
      </c>
      <c r="M8" s="18">
        <f t="shared" si="0"/>
        <v>-5116.32</v>
      </c>
      <c r="N8" s="18">
        <f t="shared" si="0"/>
        <v>-5583.8899999999994</v>
      </c>
      <c r="O8" s="18">
        <f>SUM(O7-O6)</f>
        <v>-13711.650000000001</v>
      </c>
    </row>
    <row r="9" spans="2:15" s="69" customFormat="1" ht="31.5" customHeight="1">
      <c r="B9" s="65" t="s">
        <v>62</v>
      </c>
      <c r="C9" s="18">
        <f>C8*100/C6</f>
        <v>-34.312425691337864</v>
      </c>
      <c r="D9" s="18">
        <f t="shared" ref="D9:N9" si="1">D8*100/D6</f>
        <v>-40.944492309792111</v>
      </c>
      <c r="E9" s="18">
        <f t="shared" si="1"/>
        <v>-55.030943606147005</v>
      </c>
      <c r="F9" s="18">
        <f t="shared" si="1"/>
        <v>-25.189052513286367</v>
      </c>
      <c r="G9" s="18">
        <f t="shared" si="1"/>
        <v>-35.71421691388943</v>
      </c>
      <c r="H9" s="18">
        <f t="shared" si="1"/>
        <v>-20.383039869603444</v>
      </c>
      <c r="I9" s="18">
        <f t="shared" si="1"/>
        <v>-30.212894839792519</v>
      </c>
      <c r="J9" s="18">
        <f t="shared" si="1"/>
        <v>-21.521867816754689</v>
      </c>
      <c r="K9" s="18">
        <f t="shared" si="1"/>
        <v>-22.274242120056204</v>
      </c>
      <c r="L9" s="18">
        <f t="shared" si="1"/>
        <v>-100</v>
      </c>
      <c r="M9" s="18">
        <f t="shared" si="1"/>
        <v>-100</v>
      </c>
      <c r="N9" s="18">
        <f t="shared" si="1"/>
        <v>-100.00000000000001</v>
      </c>
      <c r="O9" s="18">
        <f>O8*100/O6</f>
        <v>-31.187415174638748</v>
      </c>
    </row>
    <row r="10" spans="2:15" ht="89.25" customHeight="1">
      <c r="B10" s="68" t="s">
        <v>63</v>
      </c>
      <c r="C10" s="19" t="s">
        <v>69</v>
      </c>
      <c r="D10" s="19" t="s">
        <v>69</v>
      </c>
      <c r="E10" s="19" t="s">
        <v>69</v>
      </c>
      <c r="F10" s="19" t="s">
        <v>69</v>
      </c>
      <c r="G10" s="19" t="s">
        <v>69</v>
      </c>
      <c r="H10" s="19" t="s">
        <v>69</v>
      </c>
      <c r="I10" s="19" t="s">
        <v>69</v>
      </c>
      <c r="J10" s="19" t="s">
        <v>69</v>
      </c>
      <c r="K10" s="19" t="s">
        <v>69</v>
      </c>
      <c r="L10" s="19" t="s">
        <v>69</v>
      </c>
      <c r="M10" s="19" t="s">
        <v>69</v>
      </c>
      <c r="N10" s="19" t="s">
        <v>69</v>
      </c>
      <c r="O10" s="19" t="s">
        <v>69</v>
      </c>
    </row>
  </sheetData>
  <mergeCells count="3">
    <mergeCell ref="O4:O5"/>
    <mergeCell ref="B4:B5"/>
    <mergeCell ref="C4:N4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9ef5f4-7581-41b8-84e8-458e79111e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582E02FB7959B241A901CC7CC17DC7F5" ma:contentTypeVersion="16" ma:contentTypeDescription="สร้างเอกสารใหม่" ma:contentTypeScope="" ma:versionID="0db6b67af73e21d74169180c6b409725">
  <xsd:schema xmlns:xsd="http://www.w3.org/2001/XMLSchema" xmlns:xs="http://www.w3.org/2001/XMLSchema" xmlns:p="http://schemas.microsoft.com/office/2006/metadata/properties" xmlns:ns3="0e9ef5f4-7581-41b8-84e8-458e79111eab" xmlns:ns4="08d23a9d-1332-4d57-9789-c292e79a76bc" targetNamespace="http://schemas.microsoft.com/office/2006/metadata/properties" ma:root="true" ma:fieldsID="6b68960e16b3c2fcb4b0ea32cebf7fed" ns3:_="" ns4:_="">
    <xsd:import namespace="0e9ef5f4-7581-41b8-84e8-458e79111eab"/>
    <xsd:import namespace="08d23a9d-1332-4d57-9789-c292e79a76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ef5f4-7581-41b8-84e8-458e79111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3a9d-1332-4d57-9789-c292e79a7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39AC7-BF17-4AC8-8753-A74B42468A98}"/>
</file>

<file path=customXml/itemProps2.xml><?xml version="1.0" encoding="utf-8"?>
<ds:datastoreItem xmlns:ds="http://schemas.openxmlformats.org/officeDocument/2006/customXml" ds:itemID="{8C85FD40-40E2-433E-A751-FAAFA7CBBA75}"/>
</file>

<file path=customXml/itemProps3.xml><?xml version="1.0" encoding="utf-8"?>
<ds:datastoreItem xmlns:ds="http://schemas.openxmlformats.org/officeDocument/2006/customXml" ds:itemID="{307F1C47-6802-473A-AE72-345FC2FD0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2003</dc:creator>
  <cp:keywords/>
  <dc:description/>
  <cp:lastModifiedBy/>
  <cp:revision/>
  <dcterms:created xsi:type="dcterms:W3CDTF">2008-06-15T06:05:39Z</dcterms:created>
  <dcterms:modified xsi:type="dcterms:W3CDTF">2025-10-30T07:15:07Z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0x010100582E02FB7959B241A901CC7CC17DC7F5</vt:lpwstr>
  </property>
</Properties>
</file>